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18135" windowHeight="2040" activeTab="1"/>
  </bookViews>
  <sheets>
    <sheet name="README" sheetId="6" r:id="rId1"/>
    <sheet name="EMC CX4240" sheetId="4" r:id="rId2"/>
    <sheet name="HP MSA2000" sheetId="5" r:id="rId3"/>
  </sheets>
  <definedNames>
    <definedName name="_xlnm.Print_Area" localSheetId="1">'EMC CX4240'!$A$1:$K$68</definedName>
  </definedNames>
  <calcPr calcId="125725"/>
</workbook>
</file>

<file path=xl/calcChain.xml><?xml version="1.0" encoding="utf-8"?>
<calcChain xmlns="http://schemas.openxmlformats.org/spreadsheetml/2006/main">
  <c r="J41" i="5"/>
  <c r="F41"/>
  <c r="B41"/>
  <c r="J39"/>
  <c r="J40" s="1"/>
  <c r="H39"/>
  <c r="H40" s="1"/>
  <c r="H41" s="1"/>
  <c r="F39"/>
  <c r="F40" s="1"/>
  <c r="D39"/>
  <c r="D40" s="1"/>
  <c r="D41" s="1"/>
  <c r="B39"/>
  <c r="B40" s="1"/>
  <c r="B24"/>
  <c r="J24" s="1"/>
  <c r="J23"/>
  <c r="H23"/>
  <c r="F23"/>
  <c r="D23"/>
  <c r="B23"/>
  <c r="F17"/>
  <c r="F18" s="1"/>
  <c r="J39" i="4"/>
  <c r="J40" s="1"/>
  <c r="J41" s="1"/>
  <c r="H39"/>
  <c r="H40" s="1"/>
  <c r="H41" s="1"/>
  <c r="F39"/>
  <c r="F40" s="1"/>
  <c r="F41" s="1"/>
  <c r="F48" s="1"/>
  <c r="D39"/>
  <c r="D40" s="1"/>
  <c r="D41" s="1"/>
  <c r="D48" s="1"/>
  <c r="B39"/>
  <c r="B40" s="1"/>
  <c r="B41" s="1"/>
  <c r="B24"/>
  <c r="J24" s="1"/>
  <c r="J23"/>
  <c r="H23"/>
  <c r="F23"/>
  <c r="D23"/>
  <c r="B23"/>
  <c r="F17"/>
  <c r="F18" s="1"/>
  <c r="J33" i="5" l="1"/>
  <c r="J27"/>
  <c r="H48"/>
  <c r="B48"/>
  <c r="F48"/>
  <c r="J48"/>
  <c r="D48"/>
  <c r="D24"/>
  <c r="H24"/>
  <c r="B27"/>
  <c r="B33"/>
  <c r="F24"/>
  <c r="J48" i="4"/>
  <c r="H48"/>
  <c r="B48"/>
  <c r="J33"/>
  <c r="J27"/>
  <c r="D24"/>
  <c r="H24"/>
  <c r="B27"/>
  <c r="B33"/>
  <c r="F24"/>
  <c r="B34" i="5" l="1"/>
  <c r="B35"/>
  <c r="B36" s="1"/>
  <c r="H33"/>
  <c r="H27"/>
  <c r="J28"/>
  <c r="J29"/>
  <c r="J30" s="1"/>
  <c r="J52" s="1"/>
  <c r="F33"/>
  <c r="F27"/>
  <c r="B28"/>
  <c r="B29"/>
  <c r="B30" s="1"/>
  <c r="B52" s="1"/>
  <c r="D33"/>
  <c r="D27"/>
  <c r="J34"/>
  <c r="J35"/>
  <c r="J36" s="1"/>
  <c r="F33" i="4"/>
  <c r="F27"/>
  <c r="B28"/>
  <c r="B29"/>
  <c r="B30" s="1"/>
  <c r="B52" s="1"/>
  <c r="D33"/>
  <c r="D27"/>
  <c r="J34"/>
  <c r="J35"/>
  <c r="J36" s="1"/>
  <c r="B34"/>
  <c r="B35"/>
  <c r="B36" s="1"/>
  <c r="H33"/>
  <c r="H27"/>
  <c r="J28"/>
  <c r="J29"/>
  <c r="J30" s="1"/>
  <c r="J52" s="1"/>
  <c r="D29" i="5" l="1"/>
  <c r="D30" s="1"/>
  <c r="D52" s="1"/>
  <c r="D28"/>
  <c r="F28"/>
  <c r="F29"/>
  <c r="F30" s="1"/>
  <c r="F52" s="1"/>
  <c r="H29"/>
  <c r="H30" s="1"/>
  <c r="H52" s="1"/>
  <c r="H28"/>
  <c r="J53"/>
  <c r="J49"/>
  <c r="J42"/>
  <c r="D35"/>
  <c r="D36" s="1"/>
  <c r="D34"/>
  <c r="F34"/>
  <c r="F35"/>
  <c r="F36" s="1"/>
  <c r="H35"/>
  <c r="H36" s="1"/>
  <c r="H34"/>
  <c r="B53"/>
  <c r="B49"/>
  <c r="B42"/>
  <c r="J53" i="4"/>
  <c r="J49"/>
  <c r="J42"/>
  <c r="B53"/>
  <c r="B49"/>
  <c r="B42"/>
  <c r="H29"/>
  <c r="H30" s="1"/>
  <c r="H52" s="1"/>
  <c r="H28"/>
  <c r="D35"/>
  <c r="D36" s="1"/>
  <c r="D34"/>
  <c r="F28"/>
  <c r="F29"/>
  <c r="F30" s="1"/>
  <c r="F52" s="1"/>
  <c r="H35"/>
  <c r="H36" s="1"/>
  <c r="H34"/>
  <c r="D29"/>
  <c r="D30" s="1"/>
  <c r="D52" s="1"/>
  <c r="D28"/>
  <c r="F34"/>
  <c r="F35"/>
  <c r="F36" s="1"/>
  <c r="B57" i="5" l="1"/>
  <c r="B61" s="1"/>
  <c r="B54"/>
  <c r="B44"/>
  <c r="B58"/>
  <c r="B62" s="1"/>
  <c r="B56"/>
  <c r="B60" s="1"/>
  <c r="B45"/>
  <c r="B43"/>
  <c r="F53"/>
  <c r="F49"/>
  <c r="F42"/>
  <c r="J66"/>
  <c r="J67"/>
  <c r="J65"/>
  <c r="B66"/>
  <c r="B67"/>
  <c r="B65"/>
  <c r="H53"/>
  <c r="H49"/>
  <c r="H42"/>
  <c r="D53"/>
  <c r="D49"/>
  <c r="D42"/>
  <c r="J57"/>
  <c r="J61" s="1"/>
  <c r="J54"/>
  <c r="J44"/>
  <c r="J58"/>
  <c r="J62" s="1"/>
  <c r="J56"/>
  <c r="J60" s="1"/>
  <c r="J45"/>
  <c r="J43"/>
  <c r="B58" i="4"/>
  <c r="B62" s="1"/>
  <c r="B56"/>
  <c r="B60" s="1"/>
  <c r="B45"/>
  <c r="B43"/>
  <c r="B57"/>
  <c r="B61" s="1"/>
  <c r="B44"/>
  <c r="J66"/>
  <c r="J67"/>
  <c r="J65"/>
  <c r="B66"/>
  <c r="B67"/>
  <c r="B65"/>
  <c r="J58"/>
  <c r="J62" s="1"/>
  <c r="J56"/>
  <c r="J60" s="1"/>
  <c r="J57"/>
  <c r="J61" s="1"/>
  <c r="B54"/>
  <c r="J54"/>
  <c r="J44"/>
  <c r="J45"/>
  <c r="J43"/>
  <c r="D53"/>
  <c r="D49"/>
  <c r="D42"/>
  <c r="H49"/>
  <c r="H53"/>
  <c r="H42"/>
  <c r="F49"/>
  <c r="F42"/>
  <c r="F53"/>
  <c r="D58" i="5" l="1"/>
  <c r="D62" s="1"/>
  <c r="D56"/>
  <c r="D60" s="1"/>
  <c r="D45"/>
  <c r="D43"/>
  <c r="D57"/>
  <c r="D61" s="1"/>
  <c r="D54"/>
  <c r="D44"/>
  <c r="H67"/>
  <c r="H65"/>
  <c r="H66"/>
  <c r="F57"/>
  <c r="F61" s="1"/>
  <c r="F54"/>
  <c r="F44"/>
  <c r="F58"/>
  <c r="F62" s="1"/>
  <c r="F56"/>
  <c r="F60" s="1"/>
  <c r="F45"/>
  <c r="F43"/>
  <c r="D67"/>
  <c r="D65"/>
  <c r="D66"/>
  <c r="H58"/>
  <c r="H62" s="1"/>
  <c r="H56"/>
  <c r="H60" s="1"/>
  <c r="H45"/>
  <c r="H43"/>
  <c r="H57"/>
  <c r="H61" s="1"/>
  <c r="H54"/>
  <c r="H44"/>
  <c r="F66"/>
  <c r="F67"/>
  <c r="F65"/>
  <c r="F58" i="4"/>
  <c r="F62" s="1"/>
  <c r="F56"/>
  <c r="F60" s="1"/>
  <c r="F45"/>
  <c r="F43"/>
  <c r="F57"/>
  <c r="F61" s="1"/>
  <c r="F44"/>
  <c r="H57"/>
  <c r="H61" s="1"/>
  <c r="H44"/>
  <c r="H58"/>
  <c r="H62" s="1"/>
  <c r="H56"/>
  <c r="H60" s="1"/>
  <c r="H45"/>
  <c r="H43"/>
  <c r="H67"/>
  <c r="H65"/>
  <c r="H66"/>
  <c r="D67"/>
  <c r="D65"/>
  <c r="D66"/>
  <c r="F66"/>
  <c r="F67"/>
  <c r="F65"/>
  <c r="D57"/>
  <c r="D61" s="1"/>
  <c r="D44"/>
  <c r="D58"/>
  <c r="D62" s="1"/>
  <c r="D56"/>
  <c r="D60" s="1"/>
  <c r="D45"/>
  <c r="D43"/>
  <c r="F54"/>
  <c r="H54"/>
  <c r="D54"/>
</calcChain>
</file>

<file path=xl/sharedStrings.xml><?xml version="1.0" encoding="utf-8"?>
<sst xmlns="http://schemas.openxmlformats.org/spreadsheetml/2006/main" count="479" uniqueCount="86">
  <si>
    <t>MB/s</t>
  </si>
  <si>
    <t>MB/S</t>
  </si>
  <si>
    <t>each</t>
  </si>
  <si>
    <t>Calculations/Results</t>
  </si>
  <si>
    <t>Drive Info</t>
  </si>
  <si>
    <t>400GB x 10k</t>
  </si>
  <si>
    <t>1TB</t>
  </si>
  <si>
    <t>TB</t>
  </si>
  <si>
    <t>400GB</t>
  </si>
  <si>
    <t>300GB x 15k</t>
  </si>
  <si>
    <t>GB</t>
  </si>
  <si>
    <t>1TB x 7.2k</t>
  </si>
  <si>
    <t>300GB</t>
  </si>
  <si>
    <t xml:space="preserve"> </t>
  </si>
  <si>
    <t>Est Rate</t>
  </si>
  <si>
    <t>Est TB</t>
  </si>
  <si>
    <t>Est GB</t>
  </si>
  <si>
    <t>Actual (rounded) number of single SP's required to achieve this rate</t>
  </si>
  <si>
    <t>SP Math</t>
  </si>
  <si>
    <t>DAE Math</t>
  </si>
  <si>
    <t>Variables and Fixed Values</t>
  </si>
  <si>
    <t>Value</t>
  </si>
  <si>
    <t>Drive Math (actual/rounded drives made even numbers for raid 1 pairs)</t>
  </si>
  <si>
    <t>SS CPU per CORE Requirement</t>
  </si>
  <si>
    <t>CPU Target compressed consumption rate (based on SS CPU per CORE Requirement)</t>
  </si>
  <si>
    <t>Number of drives per LUN</t>
  </si>
  <si>
    <t>Calculated number of single SP's required to achieve this rate (based on MAX SP RATE)</t>
  </si>
  <si>
    <t>Calculated number of DAE's required to hit desired storage array consumption rate (based on Max rate per 1/2 DAE)</t>
  </si>
  <si>
    <t>LUN Math (Data and TempDB)</t>
  </si>
  <si>
    <t>Total actual (rounded) number of DAE's required to hit desired storage array consumption rate (based on Max rate per 1/2 DAE)</t>
  </si>
  <si>
    <t>Total actual (rounded) number of HP MSA2000 required to support all DAE's</t>
  </si>
  <si>
    <t>Max rate per SP on EMC</t>
  </si>
  <si>
    <t>Max number of SP's per EMC Cx4</t>
  </si>
  <si>
    <t>Max rate per LUN RAID 1 on EMC Cx4</t>
  </si>
  <si>
    <t>Max rate per 1/2 DAE on EMC Cx4</t>
  </si>
  <si>
    <t>Max number of DAE's per EMC Cx4</t>
  </si>
  <si>
    <t>Max number of 3.5 drives per DAE</t>
  </si>
  <si>
    <t>Desired Storage Array compressed consumption feed rate (based on MAX EMC SP rate)</t>
  </si>
  <si>
    <t>Calculated number of Cx4 to support needed SP's (2 sp's per Cx4)</t>
  </si>
  <si>
    <t>Actual (rounded) number of Cx4 to support needed SP's (2 sp's per Cx4)</t>
  </si>
  <si>
    <t>Calculated number of Cx4 to support required DAE (based on 2 DAE per Cx4)</t>
  </si>
  <si>
    <t>Total actual (rounded) number of Cx4 required to support all DAE's</t>
  </si>
  <si>
    <t xml:space="preserve">SMP Reference Architecture Calculations for HP MSA2000 </t>
  </si>
  <si>
    <t>SMP Reference Architecture Calculations for EMC CX4240</t>
  </si>
  <si>
    <t>LUNS required per 1/2 DAE (based on Max rate per LUN/Max rate per 1/2 DAE)</t>
  </si>
  <si>
    <t>Rounded number of LUNS per half DAE</t>
  </si>
  <si>
    <t>Total number of LUN's required per DAE</t>
  </si>
  <si>
    <t>Required number of LUN's for all DAE's (# of luns per DAE * total rounded number of DAE's)</t>
  </si>
  <si>
    <t>Drive count per DAE (based on Total Number of LUNS per DAE * Number of drives per LUN)</t>
  </si>
  <si>
    <t>Total number of drives on the appliance (based on Drive Count per DAE * Total number of DAE's)</t>
  </si>
  <si>
    <t>Throughput Results</t>
  </si>
  <si>
    <t>SP (based on Actual rounded number of CX4 * Max rate per SP * Max number of SP's)</t>
  </si>
  <si>
    <t>DAE (based on Max rate per 1/2 DAE * 2 * Actual rounded number of CX4)</t>
  </si>
  <si>
    <t>LUN's (based on Max rate per LUN RAID 1  * Required number of LUN's for all DAE's)</t>
  </si>
  <si>
    <t xml:space="preserve">Drive throughput based on above number of LUN's for all DAE using 300GBx15k @ 250MB/s </t>
  </si>
  <si>
    <t xml:space="preserve">Drive throughput based on above number of LUN's per DAE using 400GBx10k @175MB/s  </t>
  </si>
  <si>
    <t xml:space="preserve">Drive throughput based on above number of LUN's per DAE using  1TBx7.2 @122.5MB/s </t>
  </si>
  <si>
    <t>Per CPU Core feed rate using 300GBx15k @ 250MB/s (based on drive throughput / # of cores)</t>
  </si>
  <si>
    <t>Per CPU Core feed rate using 400GBx10k @175MB/s (based on drive throughput / # of cores)</t>
  </si>
  <si>
    <t>Per CPU Core feed rate using  1TBx7.2 @122.5MB/s (based on drive throughput / # of cores)</t>
  </si>
  <si>
    <t>Document Version: 8.3 Updated 1/4/2008 1300hrs - stm</t>
  </si>
  <si>
    <t>Desired Storage Array compressed consumption feed rate (based on MAX HP SP rate)</t>
  </si>
  <si>
    <t xml:space="preserve">Max rate per SP on HP MSA2000 </t>
  </si>
  <si>
    <t xml:space="preserve">Max number of SP's per HP MSA2000 </t>
  </si>
  <si>
    <t xml:space="preserve">Max rate per LUN RAID 1 on HP MSA2000 </t>
  </si>
  <si>
    <t xml:space="preserve">Max rate per 1/2 DAE on HP MSA2000 </t>
  </si>
  <si>
    <t xml:space="preserve">Max number of DAE's per HP MSA2000 </t>
  </si>
  <si>
    <t>Maximum number of LUN's per DAE (for data, TempDB and Staging FG)</t>
  </si>
  <si>
    <t>Calculated number of HP MSA2000  to support needed SP's (2 SP's per MSA)</t>
  </si>
  <si>
    <t>Actual (rounded) number of HP MSA2000  to support needed SP's (2 SP's per MSA)</t>
  </si>
  <si>
    <t>Calculated number of DAE's required to hit desired storage array consumption rate 
(based on Max rate per 1/2 DAE)</t>
  </si>
  <si>
    <t>Calculated number of HP MSA2000  to support required DAE (based on 2 DAE per HP MSA2000 )</t>
  </si>
  <si>
    <t>DAE (based on Max rate per 1/2 DAE * 2 * Actual rounded number of MSA2000)</t>
  </si>
  <si>
    <t>SP (based on Actual rounded number of MSA2000 * Max rate per SP * Max number of SP's)</t>
  </si>
  <si>
    <t>Actual User Data, TempDB and Staging FG Space (Uncompressed)</t>
  </si>
  <si>
    <t>Document Version: 8.3 Updated 1/6/2008 1300hrs - stm</t>
  </si>
  <si>
    <t>NUMBER OF CORES</t>
  </si>
  <si>
    <t>Implementing a SQL Server Fast Track Data Warehouse</t>
  </si>
  <si>
    <t>The Fast Track methodology can be applied to SQL Server instances running on platforms other than the Dell, HP and Bull systems we designed, but we make no claim or warranty that this methodology will produce comparable performance on custom configurations.</t>
  </si>
  <si>
    <t>This spreadsheet is a SQL Server Fast Track Data Warehouse storage calculator. The spreadsheet is unlocked and will allow input for variables to be entered.</t>
  </si>
  <si>
    <t>www.microsoft.com/fasttrack</t>
  </si>
  <si>
    <r>
      <t xml:space="preserve">The intent of this document is to serve as a </t>
    </r>
    <r>
      <rPr>
        <b/>
        <u/>
        <sz val="11"/>
        <rFont val="Calibri"/>
        <family val="2"/>
      </rPr>
      <t>tool for hardware vendors</t>
    </r>
    <r>
      <rPr>
        <b/>
        <sz val="11"/>
        <rFont val="Calibri"/>
        <family val="2"/>
      </rPr>
      <t xml:space="preserve"> to build out additional configurations as an orderable SKU. Our program manager will be happy to exchange ideas and work through the process of refining a configuration with you. </t>
    </r>
  </si>
  <si>
    <t>For new untested configurations, we recommend you clone/copy one of the sheets to use as a starting point. The process to determine the storage array constraints and feed rates is very complex and highly dependent on the type of hardware and its capabilities, and other factors.</t>
  </si>
  <si>
    <t>For guidance in using this document, please refer to the SQL Server Fast Track Data Warehouse white paper:</t>
  </si>
  <si>
    <t>You can alter the sheets as required. These worksheets can be useful for building configurations that we have not tested. With regard to existing tested configurations, these sheets represent a starting point for our work leading into testing. The numbers shown herein do not necessarily reflect the end product which was derived from testing on real servers under real conditions.</t>
  </si>
  <si>
    <t>We do not advocate that end users/customers try this on their own. If you are an end user or customer, please reach out to one of the Fast Track Data Warehouse participating partners listed on the offering home page:</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</si>
</sst>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20"/>
      <color theme="1"/>
      <name val="Calibri"/>
      <family val="2"/>
      <scheme val="minor"/>
    </font>
    <font>
      <sz val="10"/>
      <color theme="1"/>
      <name val="Calibri"/>
      <family val="2"/>
      <scheme val="minor"/>
    </font>
    <font>
      <sz val="12"/>
      <color rgb="FFFF0000"/>
      <name val="Calibri"/>
      <family val="2"/>
      <scheme val="minor"/>
    </font>
    <font>
      <b/>
      <sz val="12"/>
      <color rgb="FFFF0000"/>
      <name val="Calibri"/>
      <family val="2"/>
      <scheme val="minor"/>
    </font>
    <font>
      <u/>
      <sz val="11"/>
      <color theme="10"/>
      <name val="Calibri"/>
      <family val="2"/>
    </font>
    <font>
      <b/>
      <sz val="11"/>
      <name val="Calibri"/>
      <family val="2"/>
    </font>
    <font>
      <sz val="11"/>
      <name val="Calibri"/>
      <family val="2"/>
    </font>
    <font>
      <sz val="11"/>
      <name val="Calibri"/>
      <family val="2"/>
      <scheme val="minor"/>
    </font>
    <font>
      <b/>
      <u/>
      <sz val="11"/>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9" fillId="0" borderId="0" applyNumberFormat="0" applyFill="0" applyBorder="0" applyAlignment="0" applyProtection="0">
      <alignment vertical="top"/>
      <protection locked="0"/>
    </xf>
  </cellStyleXfs>
  <cellXfs count="51">
    <xf numFmtId="0" fontId="0" fillId="0" borderId="0" xfId="0"/>
    <xf numFmtId="0" fontId="1" fillId="0" borderId="0" xfId="0" applyFont="1"/>
    <xf numFmtId="0" fontId="2" fillId="0" borderId="0" xfId="0" applyFont="1"/>
    <xf numFmtId="0" fontId="1" fillId="3" borderId="1" xfId="0" applyFont="1" applyFill="1" applyBorder="1" applyAlignment="1">
      <alignment horizontal="right"/>
    </xf>
    <xf numFmtId="0" fontId="1" fillId="2" borderId="1" xfId="0" applyFont="1" applyFill="1" applyBorder="1" applyAlignment="1">
      <alignment horizontal="right"/>
    </xf>
    <xf numFmtId="0" fontId="0" fillId="3" borderId="1" xfId="0" applyFont="1" applyFill="1" applyBorder="1" applyAlignment="1">
      <alignment horizontal="right"/>
    </xf>
    <xf numFmtId="0" fontId="0" fillId="2" borderId="1" xfId="0" applyFont="1" applyFill="1" applyBorder="1" applyAlignment="1">
      <alignment horizontal="right"/>
    </xf>
    <xf numFmtId="2" fontId="0" fillId="3" borderId="1" xfId="0" applyNumberFormat="1" applyFont="1" applyFill="1" applyBorder="1" applyAlignment="1">
      <alignment horizontal="right"/>
    </xf>
    <xf numFmtId="2" fontId="0" fillId="2" borderId="1" xfId="0" applyNumberFormat="1" applyFont="1" applyFill="1" applyBorder="1" applyAlignment="1">
      <alignment horizontal="right"/>
    </xf>
    <xf numFmtId="0" fontId="1" fillId="0" borderId="0" xfId="0" applyFont="1" applyFill="1"/>
    <xf numFmtId="2" fontId="1" fillId="3" borderId="1" xfId="0" applyNumberFormat="1" applyFont="1" applyFill="1" applyBorder="1" applyAlignment="1">
      <alignment horizontal="right"/>
    </xf>
    <xf numFmtId="2" fontId="1" fillId="2" borderId="1" xfId="0" applyNumberFormat="1" applyFont="1" applyFill="1" applyBorder="1" applyAlignment="1">
      <alignment horizontal="right"/>
    </xf>
    <xf numFmtId="0" fontId="0" fillId="0" borderId="0" xfId="0" applyFont="1" applyAlignment="1">
      <alignment wrapText="1"/>
    </xf>
    <xf numFmtId="0" fontId="3" fillId="0" borderId="0" xfId="0" applyFont="1"/>
    <xf numFmtId="0" fontId="4" fillId="0" borderId="0" xfId="0" applyFont="1" applyAlignment="1">
      <alignment horizontal="center"/>
    </xf>
    <xf numFmtId="0" fontId="2" fillId="0" borderId="0" xfId="0" applyFont="1" applyFill="1"/>
    <xf numFmtId="0" fontId="0" fillId="3" borderId="1" xfId="0" applyFill="1" applyBorder="1"/>
    <xf numFmtId="0" fontId="0" fillId="2" borderId="1" xfId="0" applyFill="1" applyBorder="1"/>
    <xf numFmtId="0" fontId="5" fillId="0" borderId="0" xfId="0" applyFont="1"/>
    <xf numFmtId="0" fontId="0" fillId="3" borderId="1" xfId="0" applyFill="1" applyBorder="1" applyAlignment="1">
      <alignment horizontal="right"/>
    </xf>
    <xf numFmtId="0" fontId="0" fillId="2" borderId="1" xfId="0" applyFill="1" applyBorder="1" applyAlignment="1">
      <alignment horizontal="right"/>
    </xf>
    <xf numFmtId="2" fontId="0" fillId="3" borderId="1" xfId="0" applyNumberFormat="1" applyFill="1" applyBorder="1" applyAlignment="1">
      <alignment horizontal="right"/>
    </xf>
    <xf numFmtId="2" fontId="0" fillId="2" borderId="1" xfId="0" applyNumberFormat="1" applyFill="1" applyBorder="1" applyAlignment="1">
      <alignment horizontal="right"/>
    </xf>
    <xf numFmtId="0" fontId="0" fillId="0" borderId="0" xfId="0" applyAlignment="1">
      <alignment wrapText="1"/>
    </xf>
    <xf numFmtId="0" fontId="3" fillId="0" borderId="0" xfId="0" applyFont="1" applyAlignment="1">
      <alignment wrapText="1"/>
    </xf>
    <xf numFmtId="0" fontId="0" fillId="0" borderId="0" xfId="0" applyAlignment="1">
      <alignment horizontal="right"/>
    </xf>
    <xf numFmtId="0" fontId="6" fillId="0" borderId="0" xfId="0" applyFont="1"/>
    <xf numFmtId="0" fontId="7" fillId="0" borderId="0" xfId="0" applyFont="1"/>
    <xf numFmtId="0" fontId="7" fillId="3" borderId="1" xfId="0" applyFont="1" applyFill="1" applyBorder="1" applyAlignment="1">
      <alignment horizontal="right"/>
    </xf>
    <xf numFmtId="0" fontId="7" fillId="2" borderId="1" xfId="0" applyFont="1" applyFill="1" applyBorder="1" applyAlignment="1">
      <alignment horizontal="right"/>
    </xf>
    <xf numFmtId="0" fontId="7" fillId="0" borderId="0" xfId="0" applyFont="1" applyAlignment="1">
      <alignment wrapText="1"/>
    </xf>
    <xf numFmtId="2" fontId="7" fillId="3" borderId="1" xfId="0" applyNumberFormat="1" applyFont="1" applyFill="1" applyBorder="1" applyAlignment="1">
      <alignment horizontal="right"/>
    </xf>
    <xf numFmtId="0" fontId="8" fillId="0" borderId="0" xfId="0" applyFont="1" applyAlignment="1">
      <alignment wrapText="1"/>
    </xf>
    <xf numFmtId="2" fontId="8" fillId="3" borderId="1" xfId="0" applyNumberFormat="1" applyFont="1" applyFill="1" applyBorder="1" applyAlignment="1">
      <alignment horizontal="right"/>
    </xf>
    <xf numFmtId="0" fontId="8" fillId="3" borderId="1" xfId="0" applyFont="1" applyFill="1" applyBorder="1" applyAlignment="1">
      <alignment horizontal="right"/>
    </xf>
    <xf numFmtId="0" fontId="8" fillId="2" borderId="1" xfId="0" applyFont="1" applyFill="1" applyBorder="1" applyAlignment="1">
      <alignment horizontal="right"/>
    </xf>
    <xf numFmtId="0" fontId="8" fillId="0" borderId="0" xfId="0" applyFont="1"/>
    <xf numFmtId="0" fontId="4" fillId="0" borderId="0" xfId="0" applyFont="1" applyAlignment="1">
      <alignment horizontal="center"/>
    </xf>
    <xf numFmtId="0" fontId="4" fillId="0" borderId="0" xfId="0" applyFont="1" applyAlignment="1">
      <alignment horizontal="right"/>
    </xf>
    <xf numFmtId="0" fontId="9" fillId="0" borderId="0" xfId="1" applyAlignment="1" applyProtection="1"/>
    <xf numFmtId="0" fontId="10" fillId="0" borderId="0" xfId="0" applyFont="1" applyAlignment="1">
      <alignment wrapText="1"/>
    </xf>
    <xf numFmtId="0" fontId="11" fillId="0" borderId="0" xfId="0" applyFont="1" applyAlignment="1">
      <alignment wrapText="1"/>
    </xf>
    <xf numFmtId="0" fontId="12" fillId="0" borderId="0" xfId="0" applyFont="1"/>
    <xf numFmtId="0" fontId="4" fillId="3" borderId="1" xfId="0" applyFont="1" applyFill="1" applyBorder="1" applyAlignment="1">
      <alignment horizontal="center"/>
    </xf>
    <xf numFmtId="0" fontId="4" fillId="2"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1" fillId="0" borderId="0" xfId="0" applyFont="1" applyAlignment="1">
      <alignment horizontal="center"/>
    </xf>
    <xf numFmtId="0" fontId="4" fillId="0" borderId="0" xfId="0" applyFont="1" applyAlignment="1">
      <alignment horizontal="center"/>
    </xf>
    <xf numFmtId="0" fontId="1" fillId="2" borderId="4" xfId="0" applyFont="1" applyFill="1" applyBorder="1" applyAlignment="1">
      <alignment horizontal="center"/>
    </xf>
    <xf numFmtId="0" fontId="9" fillId="0" borderId="0" xfId="1" applyAlignment="1" applyProtection="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icrosoft.com/fasttrack" TargetMode="External"/><Relationship Id="rId1" Type="http://schemas.openxmlformats.org/officeDocument/2006/relationships/hyperlink" Target="http://technet.microsoft.com/library/dd459178.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100" workbookViewId="0">
      <selection activeCell="A8" sqref="A8"/>
    </sheetView>
  </sheetViews>
  <sheetFormatPr defaultRowHeight="15"/>
  <cols>
    <col min="1" max="1" width="104" style="42" customWidth="1"/>
  </cols>
  <sheetData>
    <row r="1" spans="1:2" ht="30">
      <c r="A1" s="40" t="s">
        <v>79</v>
      </c>
    </row>
    <row r="2" spans="1:2">
      <c r="A2" s="40"/>
    </row>
    <row r="3" spans="1:2" ht="52.5" customHeight="1">
      <c r="A3" s="40" t="s">
        <v>81</v>
      </c>
    </row>
    <row r="4" spans="1:2">
      <c r="A4" s="40"/>
    </row>
    <row r="5" spans="1:2" ht="30">
      <c r="A5" s="40" t="s">
        <v>85</v>
      </c>
    </row>
    <row r="6" spans="1:2">
      <c r="A6" s="50" t="s">
        <v>80</v>
      </c>
    </row>
    <row r="7" spans="1:2">
      <c r="A7" s="40"/>
    </row>
    <row r="8" spans="1:2">
      <c r="A8" s="40" t="s">
        <v>83</v>
      </c>
    </row>
    <row r="9" spans="1:2">
      <c r="A9" s="39" t="s">
        <v>77</v>
      </c>
      <c r="B9" s="39"/>
    </row>
    <row r="10" spans="1:2">
      <c r="B10" s="39"/>
    </row>
    <row r="11" spans="1:2" ht="60">
      <c r="A11" s="41" t="s">
        <v>84</v>
      </c>
    </row>
    <row r="12" spans="1:2">
      <c r="A12" s="41"/>
    </row>
    <row r="13" spans="1:2" ht="54.75" customHeight="1">
      <c r="A13" s="41" t="s">
        <v>78</v>
      </c>
    </row>
    <row r="14" spans="1:2">
      <c r="A14" s="41"/>
    </row>
    <row r="15" spans="1:2" ht="45">
      <c r="A15" s="41" t="s">
        <v>82</v>
      </c>
    </row>
    <row r="16" spans="1:2">
      <c r="A16" s="41"/>
    </row>
  </sheetData>
  <hyperlinks>
    <hyperlink ref="A9" r:id="rId1" tooltip="Implementing a SQL Server Fast Track Data Warehouse" display="http://technet.microsoft.com/library/dd459178.aspx"/>
    <hyperlink ref="A6" r:id="rId2"/>
  </hyperlinks>
  <pageMargins left="0.7" right="0.7" top="0.75" bottom="0.75" header="0.3" footer="0.3"/>
  <pageSetup orientation="portrait" r:id="rId3"/>
  <headerFooter>
    <oddHeader>&amp;C&amp;F</oddHeader>
    <oddFooter>&amp;C&amp;A&amp;R&amp;P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L70"/>
  <sheetViews>
    <sheetView tabSelected="1" zoomScaleNormal="100" workbookViewId="0">
      <selection activeCell="A8" sqref="A8"/>
    </sheetView>
  </sheetViews>
  <sheetFormatPr defaultRowHeight="15"/>
  <cols>
    <col min="1" max="1" width="88.7109375" customWidth="1"/>
    <col min="2" max="2" width="8.42578125" bestFit="1" customWidth="1"/>
    <col min="3" max="3" width="5.7109375" bestFit="1" customWidth="1"/>
    <col min="4" max="4" width="10" customWidth="1"/>
    <col min="5" max="5" width="5.5703125" bestFit="1" customWidth="1"/>
    <col min="6" max="6" width="8.5703125" bestFit="1" customWidth="1"/>
    <col min="7" max="7" width="5.5703125" bestFit="1" customWidth="1"/>
    <col min="8" max="8" width="10" customWidth="1"/>
    <col min="9" max="9" width="7.28515625" customWidth="1"/>
    <col min="10" max="10" width="8.5703125" bestFit="1" customWidth="1"/>
    <col min="11" max="11" width="5.5703125" bestFit="1" customWidth="1"/>
    <col min="13" max="13" width="5.5703125" bestFit="1" customWidth="1"/>
    <col min="14" max="14" width="12" bestFit="1" customWidth="1"/>
    <col min="15" max="15" width="4.5703125" bestFit="1" customWidth="1"/>
    <col min="16" max="16" width="4.7109375" bestFit="1" customWidth="1"/>
  </cols>
  <sheetData>
    <row r="1" spans="1:11" ht="18.75">
      <c r="A1" s="13" t="s">
        <v>43</v>
      </c>
    </row>
    <row r="2" spans="1:11">
      <c r="A2" s="26" t="s">
        <v>60</v>
      </c>
    </row>
    <row r="4" spans="1:11">
      <c r="A4" s="1" t="s">
        <v>20</v>
      </c>
      <c r="B4" s="47" t="s">
        <v>21</v>
      </c>
      <c r="C4" s="47"/>
    </row>
    <row r="5" spans="1:11">
      <c r="A5" t="s">
        <v>23</v>
      </c>
      <c r="B5">
        <v>200</v>
      </c>
      <c r="C5" t="s">
        <v>0</v>
      </c>
    </row>
    <row r="6" spans="1:11">
      <c r="A6" t="s">
        <v>31</v>
      </c>
      <c r="B6">
        <v>500</v>
      </c>
      <c r="C6" t="s">
        <v>0</v>
      </c>
    </row>
    <row r="7" spans="1:11">
      <c r="A7" t="s">
        <v>32</v>
      </c>
      <c r="B7">
        <v>2</v>
      </c>
      <c r="C7" t="s">
        <v>2</v>
      </c>
    </row>
    <row r="8" spans="1:11">
      <c r="A8" t="s">
        <v>33</v>
      </c>
      <c r="B8">
        <v>240</v>
      </c>
      <c r="C8" t="s">
        <v>0</v>
      </c>
    </row>
    <row r="9" spans="1:11">
      <c r="A9" t="s">
        <v>34</v>
      </c>
      <c r="B9">
        <v>370</v>
      </c>
      <c r="C9" t="s">
        <v>1</v>
      </c>
    </row>
    <row r="10" spans="1:11">
      <c r="A10" t="s">
        <v>35</v>
      </c>
      <c r="B10">
        <v>2</v>
      </c>
      <c r="C10" t="s">
        <v>2</v>
      </c>
    </row>
    <row r="11" spans="1:11">
      <c r="A11" t="s">
        <v>36</v>
      </c>
      <c r="B11">
        <v>15</v>
      </c>
      <c r="C11" t="s">
        <v>2</v>
      </c>
    </row>
    <row r="12" spans="1:11">
      <c r="A12" t="s">
        <v>25</v>
      </c>
      <c r="B12">
        <v>2</v>
      </c>
      <c r="C12" t="s">
        <v>2</v>
      </c>
    </row>
    <row r="13" spans="1:11">
      <c r="A13" t="s">
        <v>67</v>
      </c>
      <c r="B13">
        <v>6</v>
      </c>
      <c r="C13" t="s">
        <v>2</v>
      </c>
    </row>
    <row r="15" spans="1:11" ht="15.75">
      <c r="A15" s="38" t="s">
        <v>4</v>
      </c>
      <c r="B15" s="48" t="s">
        <v>16</v>
      </c>
      <c r="C15" s="48"/>
      <c r="D15" s="48" t="s">
        <v>15</v>
      </c>
      <c r="E15" s="48"/>
      <c r="F15" s="48" t="s">
        <v>14</v>
      </c>
      <c r="G15" s="48"/>
      <c r="H15" s="14"/>
      <c r="I15" s="14"/>
      <c r="K15" s="14"/>
    </row>
    <row r="16" spans="1:11">
      <c r="A16" s="25" t="s">
        <v>9</v>
      </c>
      <c r="B16">
        <v>272</v>
      </c>
      <c r="C16" t="s">
        <v>10</v>
      </c>
      <c r="D16">
        <v>0.27200000000000002</v>
      </c>
      <c r="E16" t="s">
        <v>7</v>
      </c>
      <c r="F16">
        <v>250</v>
      </c>
      <c r="G16" t="s">
        <v>0</v>
      </c>
    </row>
    <row r="17" spans="1:11">
      <c r="A17" s="25" t="s">
        <v>5</v>
      </c>
      <c r="B17">
        <v>373</v>
      </c>
      <c r="C17" t="s">
        <v>10</v>
      </c>
      <c r="D17">
        <v>0.373</v>
      </c>
      <c r="E17" t="s">
        <v>7</v>
      </c>
      <c r="F17">
        <f>(F16-(F16*0.3))</f>
        <v>175</v>
      </c>
      <c r="G17" t="s">
        <v>0</v>
      </c>
    </row>
    <row r="18" spans="1:11">
      <c r="A18" s="25" t="s">
        <v>11</v>
      </c>
      <c r="B18">
        <v>1024</v>
      </c>
      <c r="C18" t="s">
        <v>10</v>
      </c>
      <c r="D18">
        <v>0.93149999999999999</v>
      </c>
      <c r="E18" t="s">
        <v>7</v>
      </c>
      <c r="F18">
        <f>175-(F17*0.3)</f>
        <v>122.5</v>
      </c>
      <c r="G18" t="s">
        <v>0</v>
      </c>
    </row>
    <row r="19" spans="1:11">
      <c r="A19" s="25"/>
    </row>
    <row r="20" spans="1:11">
      <c r="B20" s="49" t="s">
        <v>76</v>
      </c>
      <c r="C20" s="49"/>
      <c r="D20" s="49"/>
      <c r="E20" s="49"/>
      <c r="F20" s="49"/>
      <c r="G20" s="49"/>
      <c r="H20" s="49"/>
      <c r="I20" s="49"/>
      <c r="J20" s="49"/>
      <c r="K20" s="49"/>
    </row>
    <row r="21" spans="1:11" s="2" customFormat="1" ht="15.75">
      <c r="A21" s="15"/>
      <c r="B21" s="43">
        <v>4</v>
      </c>
      <c r="C21" s="43"/>
      <c r="D21" s="44">
        <v>8</v>
      </c>
      <c r="E21" s="44"/>
      <c r="F21" s="43">
        <v>16</v>
      </c>
      <c r="G21" s="43"/>
      <c r="H21" s="44">
        <v>24</v>
      </c>
      <c r="I21" s="44"/>
      <c r="J21" s="45">
        <v>32</v>
      </c>
      <c r="K21" s="46"/>
    </row>
    <row r="22" spans="1:11" ht="26.25">
      <c r="A22" s="18" t="s">
        <v>3</v>
      </c>
      <c r="B22" s="16"/>
      <c r="C22" s="16"/>
      <c r="D22" s="17"/>
      <c r="E22" s="17"/>
      <c r="F22" s="16"/>
      <c r="G22" s="16"/>
      <c r="H22" s="17"/>
      <c r="I22" s="17"/>
      <c r="J22" s="16"/>
      <c r="K22" s="16"/>
    </row>
    <row r="23" spans="1:11">
      <c r="A23" s="1" t="s">
        <v>24</v>
      </c>
      <c r="B23" s="3">
        <f>(B21*B5)</f>
        <v>800</v>
      </c>
      <c r="C23" s="3" t="s">
        <v>0</v>
      </c>
      <c r="D23" s="4">
        <f>(D21*B5)</f>
        <v>1600</v>
      </c>
      <c r="E23" s="4" t="s">
        <v>0</v>
      </c>
      <c r="F23" s="3">
        <f>(F21*B5)</f>
        <v>3200</v>
      </c>
      <c r="G23" s="3" t="s">
        <v>0</v>
      </c>
      <c r="H23" s="4">
        <f>(H21*B5)</f>
        <v>4800</v>
      </c>
      <c r="I23" s="4" t="s">
        <v>0</v>
      </c>
      <c r="J23" s="3">
        <f>(J21*B5)</f>
        <v>6400</v>
      </c>
      <c r="K23" s="3" t="s">
        <v>0</v>
      </c>
    </row>
    <row r="24" spans="1:11">
      <c r="A24" s="1" t="s">
        <v>37</v>
      </c>
      <c r="B24" s="3">
        <f>(B6*B7)</f>
        <v>1000</v>
      </c>
      <c r="C24" s="3" t="s">
        <v>0</v>
      </c>
      <c r="D24" s="4">
        <f>(B24*2)</f>
        <v>2000</v>
      </c>
      <c r="E24" s="4" t="s">
        <v>0</v>
      </c>
      <c r="F24" s="3">
        <f>(B24*4)</f>
        <v>4000</v>
      </c>
      <c r="G24" s="3" t="s">
        <v>0</v>
      </c>
      <c r="H24" s="4">
        <f>(B24*5)</f>
        <v>5000</v>
      </c>
      <c r="I24" s="4" t="s">
        <v>0</v>
      </c>
      <c r="J24" s="3">
        <f>(B24*8)</f>
        <v>8000</v>
      </c>
      <c r="K24" s="3" t="s">
        <v>0</v>
      </c>
    </row>
    <row r="25" spans="1:11">
      <c r="B25" s="19"/>
      <c r="C25" s="19"/>
      <c r="D25" s="20"/>
      <c r="E25" s="20"/>
      <c r="F25" s="19"/>
      <c r="G25" s="19"/>
      <c r="H25" s="20"/>
      <c r="I25" s="20"/>
      <c r="J25" s="19"/>
      <c r="K25" s="19"/>
    </row>
    <row r="26" spans="1:11" ht="18.75">
      <c r="A26" s="13" t="s">
        <v>18</v>
      </c>
      <c r="B26" s="19"/>
      <c r="C26" s="19"/>
      <c r="D26" s="20"/>
      <c r="E26" s="20"/>
      <c r="F26" s="19"/>
      <c r="G26" s="19" t="s">
        <v>13</v>
      </c>
      <c r="H26" s="20"/>
      <c r="I26" s="20" t="s">
        <v>13</v>
      </c>
      <c r="J26" s="19"/>
      <c r="K26" s="19" t="s">
        <v>13</v>
      </c>
    </row>
    <row r="27" spans="1:11">
      <c r="A27" t="s">
        <v>26</v>
      </c>
      <c r="B27" s="21">
        <f>(B24/B6)</f>
        <v>2</v>
      </c>
      <c r="C27" s="19" t="s">
        <v>2</v>
      </c>
      <c r="D27" s="22">
        <f>(D24/B6)</f>
        <v>4</v>
      </c>
      <c r="E27" s="20" t="s">
        <v>2</v>
      </c>
      <c r="F27" s="21">
        <f>(F24/B6)</f>
        <v>8</v>
      </c>
      <c r="G27" s="19" t="s">
        <v>2</v>
      </c>
      <c r="H27" s="22">
        <f>(H24/B6)</f>
        <v>10</v>
      </c>
      <c r="I27" s="20" t="s">
        <v>2</v>
      </c>
      <c r="J27" s="21">
        <f>(J24/B6)</f>
        <v>16</v>
      </c>
      <c r="K27" s="19" t="s">
        <v>2</v>
      </c>
    </row>
    <row r="28" spans="1:11">
      <c r="A28" t="s">
        <v>17</v>
      </c>
      <c r="B28" s="21">
        <f>ROUNDUP(B27,0)</f>
        <v>2</v>
      </c>
      <c r="C28" s="19" t="s">
        <v>2</v>
      </c>
      <c r="D28" s="22">
        <f>ROUNDUP(D27,0)</f>
        <v>4</v>
      </c>
      <c r="E28" s="20" t="s">
        <v>2</v>
      </c>
      <c r="F28" s="21">
        <f>ROUNDUP(F27,0)</f>
        <v>8</v>
      </c>
      <c r="G28" s="19" t="s">
        <v>2</v>
      </c>
      <c r="H28" s="22">
        <f>ROUNDUP(H27,0)</f>
        <v>10</v>
      </c>
      <c r="I28" s="20" t="s">
        <v>2</v>
      </c>
      <c r="J28" s="21">
        <f>ROUNDUP(J27,0)</f>
        <v>16</v>
      </c>
      <c r="K28" s="19" t="s">
        <v>2</v>
      </c>
    </row>
    <row r="29" spans="1:11">
      <c r="A29" t="s">
        <v>38</v>
      </c>
      <c r="B29" s="21">
        <f>(B27/B7)</f>
        <v>1</v>
      </c>
      <c r="C29" s="19" t="s">
        <v>2</v>
      </c>
      <c r="D29" s="22">
        <f>(D27/B7)</f>
        <v>2</v>
      </c>
      <c r="E29" s="20" t="s">
        <v>2</v>
      </c>
      <c r="F29" s="21">
        <f>(F27/B7)</f>
        <v>4</v>
      </c>
      <c r="G29" s="19" t="s">
        <v>2</v>
      </c>
      <c r="H29" s="22">
        <f>(H27/B7)</f>
        <v>5</v>
      </c>
      <c r="I29" s="20" t="s">
        <v>2</v>
      </c>
      <c r="J29" s="21">
        <f>(J27/B7)</f>
        <v>8</v>
      </c>
      <c r="K29" s="19" t="s">
        <v>2</v>
      </c>
    </row>
    <row r="30" spans="1:11">
      <c r="A30" s="9" t="s">
        <v>39</v>
      </c>
      <c r="B30" s="10">
        <f>ROUNDUP(B29,0)</f>
        <v>1</v>
      </c>
      <c r="C30" s="3" t="s">
        <v>2</v>
      </c>
      <c r="D30" s="11">
        <f>ROUNDUP(D29,0)</f>
        <v>2</v>
      </c>
      <c r="E30" s="4" t="s">
        <v>2</v>
      </c>
      <c r="F30" s="10">
        <f>ROUNDUP(F29,0)</f>
        <v>4</v>
      </c>
      <c r="G30" s="3" t="s">
        <v>2</v>
      </c>
      <c r="H30" s="11">
        <f>ROUNDUP(H29,0)</f>
        <v>5</v>
      </c>
      <c r="I30" s="4" t="s">
        <v>2</v>
      </c>
      <c r="J30" s="10">
        <f>ROUNDUP(J29,0)</f>
        <v>8</v>
      </c>
      <c r="K30" s="3" t="s">
        <v>2</v>
      </c>
    </row>
    <row r="31" spans="1:11">
      <c r="B31" s="19"/>
      <c r="C31" s="19"/>
      <c r="D31" s="22"/>
      <c r="E31" s="20"/>
      <c r="F31" s="21"/>
      <c r="G31" s="19"/>
      <c r="H31" s="22"/>
      <c r="I31" s="20"/>
      <c r="J31" s="21"/>
      <c r="K31" s="19"/>
    </row>
    <row r="32" spans="1:11" ht="18.75">
      <c r="A32" s="13" t="s">
        <v>19</v>
      </c>
      <c r="B32" s="19"/>
      <c r="C32" s="19"/>
      <c r="D32" s="22"/>
      <c r="E32" s="20"/>
      <c r="F32" s="21"/>
      <c r="G32" s="19"/>
      <c r="H32" s="22"/>
      <c r="I32" s="20"/>
      <c r="J32" s="21"/>
      <c r="K32" s="19"/>
    </row>
    <row r="33" spans="1:11" ht="30">
      <c r="A33" s="23" t="s">
        <v>27</v>
      </c>
      <c r="B33" s="21">
        <f>(B24/(B9*2))</f>
        <v>1.3513513513513513</v>
      </c>
      <c r="C33" s="19" t="s">
        <v>2</v>
      </c>
      <c r="D33" s="22">
        <f>(D24/(B9*2))</f>
        <v>2.7027027027027026</v>
      </c>
      <c r="E33" s="20" t="s">
        <v>2</v>
      </c>
      <c r="F33" s="21">
        <f>(F24/(B9*2))</f>
        <v>5.4054054054054053</v>
      </c>
      <c r="G33" s="19" t="s">
        <v>2</v>
      </c>
      <c r="H33" s="22">
        <f>(H24/(B9*2))</f>
        <v>6.756756756756757</v>
      </c>
      <c r="I33" s="20" t="s">
        <v>2</v>
      </c>
      <c r="J33" s="21">
        <f>(J24/(B9*2))</f>
        <v>10.810810810810811</v>
      </c>
      <c r="K33" s="19" t="s">
        <v>2</v>
      </c>
    </row>
    <row r="34" spans="1:11" ht="30">
      <c r="A34" s="12" t="s">
        <v>29</v>
      </c>
      <c r="B34" s="7">
        <f>ROUNDUP(B33,0)</f>
        <v>2</v>
      </c>
      <c r="C34" s="5" t="s">
        <v>2</v>
      </c>
      <c r="D34" s="8">
        <f>ROUNDUP(D33,0)</f>
        <v>3</v>
      </c>
      <c r="E34" s="6" t="s">
        <v>2</v>
      </c>
      <c r="F34" s="7">
        <f>ROUNDUP(F33,0)</f>
        <v>6</v>
      </c>
      <c r="G34" s="5" t="s">
        <v>2</v>
      </c>
      <c r="H34" s="8">
        <f>ROUNDUP(H33,0)</f>
        <v>7</v>
      </c>
      <c r="I34" s="6" t="s">
        <v>2</v>
      </c>
      <c r="J34" s="7">
        <f>ROUNDUP(J33,0)</f>
        <v>11</v>
      </c>
      <c r="K34" s="5" t="s">
        <v>2</v>
      </c>
    </row>
    <row r="35" spans="1:11">
      <c r="A35" t="s">
        <v>40</v>
      </c>
      <c r="B35" s="21">
        <f>(B33/B10)</f>
        <v>0.67567567567567566</v>
      </c>
      <c r="C35" s="19" t="s">
        <v>2</v>
      </c>
      <c r="D35" s="22">
        <f>(D33/B10)</f>
        <v>1.3513513513513513</v>
      </c>
      <c r="E35" s="20" t="s">
        <v>2</v>
      </c>
      <c r="F35" s="21">
        <f>(F33/B10)</f>
        <v>2.7027027027027026</v>
      </c>
      <c r="G35" s="19" t="s">
        <v>2</v>
      </c>
      <c r="H35" s="22">
        <f>(H33/B10)</f>
        <v>3.3783783783783785</v>
      </c>
      <c r="I35" s="20" t="s">
        <v>2</v>
      </c>
      <c r="J35" s="21">
        <f>(J33/B10)</f>
        <v>5.4054054054054053</v>
      </c>
      <c r="K35" s="19" t="s">
        <v>2</v>
      </c>
    </row>
    <row r="36" spans="1:11">
      <c r="A36" s="9" t="s">
        <v>41</v>
      </c>
      <c r="B36" s="10">
        <f>ROUNDUP(B35,0)</f>
        <v>1</v>
      </c>
      <c r="C36" s="3" t="s">
        <v>2</v>
      </c>
      <c r="D36" s="11">
        <f>ROUNDUP(D35,0)</f>
        <v>2</v>
      </c>
      <c r="E36" s="4" t="s">
        <v>2</v>
      </c>
      <c r="F36" s="10">
        <f>ROUNDUP(F35,0)</f>
        <v>3</v>
      </c>
      <c r="G36" s="3" t="s">
        <v>2</v>
      </c>
      <c r="H36" s="11">
        <f>ROUNDUP(H35,0)</f>
        <v>4</v>
      </c>
      <c r="I36" s="4" t="s">
        <v>2</v>
      </c>
      <c r="J36" s="10">
        <f>ROUNDUP(J35,0)</f>
        <v>6</v>
      </c>
      <c r="K36" s="3" t="s">
        <v>2</v>
      </c>
    </row>
    <row r="37" spans="1:11">
      <c r="B37" s="19"/>
      <c r="C37" s="19"/>
      <c r="D37" s="20"/>
      <c r="E37" s="20"/>
      <c r="F37" s="19"/>
      <c r="G37" s="19"/>
      <c r="H37" s="20"/>
      <c r="I37" s="20"/>
      <c r="J37" s="19"/>
      <c r="K37" s="19"/>
    </row>
    <row r="38" spans="1:11" ht="18.75">
      <c r="A38" s="13" t="s">
        <v>28</v>
      </c>
      <c r="B38" s="19"/>
      <c r="C38" s="19"/>
      <c r="D38" s="20"/>
      <c r="E38" s="20"/>
      <c r="F38" s="19"/>
      <c r="G38" s="19"/>
      <c r="H38" s="20"/>
      <c r="I38" s="20"/>
      <c r="J38" s="19"/>
      <c r="K38" s="19"/>
    </row>
    <row r="39" spans="1:11" s="27" customFormat="1" ht="15.75">
      <c r="A39" t="s">
        <v>44</v>
      </c>
      <c r="B39" s="21">
        <f>$B$9/$B$8</f>
        <v>1.5416666666666667</v>
      </c>
      <c r="C39" s="19" t="s">
        <v>2</v>
      </c>
      <c r="D39" s="22">
        <f>$B$9/$B$8</f>
        <v>1.5416666666666667</v>
      </c>
      <c r="E39" s="20" t="s">
        <v>2</v>
      </c>
      <c r="F39" s="21">
        <f>$B$9/$B$8</f>
        <v>1.5416666666666667</v>
      </c>
      <c r="G39" s="19" t="s">
        <v>2</v>
      </c>
      <c r="H39" s="22">
        <f>$B$9/$B$8</f>
        <v>1.5416666666666667</v>
      </c>
      <c r="I39" s="20" t="s">
        <v>2</v>
      </c>
      <c r="J39" s="21">
        <f>$B$9/$B$8</f>
        <v>1.5416666666666667</v>
      </c>
      <c r="K39" s="19" t="s">
        <v>2</v>
      </c>
    </row>
    <row r="40" spans="1:11" s="27" customFormat="1" ht="15.75">
      <c r="A40" t="s">
        <v>45</v>
      </c>
      <c r="B40" s="21">
        <f>ROUNDUP(B39,0)</f>
        <v>2</v>
      </c>
      <c r="C40" s="19" t="s">
        <v>2</v>
      </c>
      <c r="D40" s="22">
        <f>ROUNDUP(D39,0)</f>
        <v>2</v>
      </c>
      <c r="E40" s="20" t="s">
        <v>2</v>
      </c>
      <c r="F40" s="21">
        <f>ROUNDUP(F39,0)</f>
        <v>2</v>
      </c>
      <c r="G40" s="19" t="s">
        <v>2</v>
      </c>
      <c r="H40" s="22">
        <f>ROUNDUP(H39,0)</f>
        <v>2</v>
      </c>
      <c r="I40" s="20" t="s">
        <v>2</v>
      </c>
      <c r="J40" s="21">
        <f>ROUNDUP(J39,0)</f>
        <v>2</v>
      </c>
      <c r="K40" s="19" t="s">
        <v>2</v>
      </c>
    </row>
    <row r="41" spans="1:11" s="27" customFormat="1" ht="15.75">
      <c r="A41" t="s">
        <v>46</v>
      </c>
      <c r="B41" s="21">
        <f>B40*2</f>
        <v>4</v>
      </c>
      <c r="C41" s="19" t="s">
        <v>2</v>
      </c>
      <c r="D41" s="22">
        <f>D40*2</f>
        <v>4</v>
      </c>
      <c r="E41" s="20" t="s">
        <v>2</v>
      </c>
      <c r="F41" s="21">
        <f>F40*2</f>
        <v>4</v>
      </c>
      <c r="G41" s="19" t="s">
        <v>2</v>
      </c>
      <c r="H41" s="22">
        <f>H40*2</f>
        <v>4</v>
      </c>
      <c r="I41" s="20" t="s">
        <v>2</v>
      </c>
      <c r="J41" s="21">
        <f>J40*2</f>
        <v>4</v>
      </c>
      <c r="K41" s="19" t="s">
        <v>2</v>
      </c>
    </row>
    <row r="42" spans="1:11" s="27" customFormat="1" ht="15.75" customHeight="1">
      <c r="A42" s="1" t="s">
        <v>47</v>
      </c>
      <c r="B42" s="10">
        <f>B41*B34</f>
        <v>8</v>
      </c>
      <c r="C42" s="3" t="s">
        <v>2</v>
      </c>
      <c r="D42" s="11">
        <f>D41*D34</f>
        <v>12</v>
      </c>
      <c r="E42" s="4" t="s">
        <v>2</v>
      </c>
      <c r="F42" s="10">
        <f>F41*F34</f>
        <v>24</v>
      </c>
      <c r="G42" s="3" t="s">
        <v>2</v>
      </c>
      <c r="H42" s="11">
        <f>H41*H34</f>
        <v>28</v>
      </c>
      <c r="I42" s="4" t="s">
        <v>2</v>
      </c>
      <c r="J42" s="10">
        <f>J41*J34</f>
        <v>44</v>
      </c>
      <c r="K42" s="3" t="s">
        <v>2</v>
      </c>
    </row>
    <row r="43" spans="1:11" s="27" customFormat="1" ht="15.75">
      <c r="A43" t="s">
        <v>54</v>
      </c>
      <c r="B43" s="21">
        <f>(B42*2*F16)</f>
        <v>4000</v>
      </c>
      <c r="C43" s="19" t="s">
        <v>0</v>
      </c>
      <c r="D43" s="22">
        <f>(D42*2*F16)</f>
        <v>6000</v>
      </c>
      <c r="E43" s="20" t="s">
        <v>0</v>
      </c>
      <c r="F43" s="21">
        <f>(F42*2*F16)</f>
        <v>12000</v>
      </c>
      <c r="G43" s="19" t="s">
        <v>0</v>
      </c>
      <c r="H43" s="22">
        <f>(H42*2*F16)</f>
        <v>14000</v>
      </c>
      <c r="I43" s="20" t="s">
        <v>0</v>
      </c>
      <c r="J43" s="21">
        <f>(J42*2*F16)</f>
        <v>22000</v>
      </c>
      <c r="K43" s="19" t="s">
        <v>0</v>
      </c>
    </row>
    <row r="44" spans="1:11" s="27" customFormat="1" ht="15.75">
      <c r="A44" t="s">
        <v>55</v>
      </c>
      <c r="B44" s="21">
        <f>(B42*2*F17)</f>
        <v>2800</v>
      </c>
      <c r="C44" s="19" t="s">
        <v>0</v>
      </c>
      <c r="D44" s="22">
        <f>(D42*2*F17)</f>
        <v>4200</v>
      </c>
      <c r="E44" s="20" t="s">
        <v>0</v>
      </c>
      <c r="F44" s="21">
        <f>(F42*2*F17)</f>
        <v>8400</v>
      </c>
      <c r="G44" s="19" t="s">
        <v>0</v>
      </c>
      <c r="H44" s="22">
        <f>(H42*2*F17)</f>
        <v>9800</v>
      </c>
      <c r="I44" s="20" t="s">
        <v>0</v>
      </c>
      <c r="J44" s="21">
        <f>(J42*2*F17)</f>
        <v>15400</v>
      </c>
      <c r="K44" s="19" t="s">
        <v>0</v>
      </c>
    </row>
    <row r="45" spans="1:11" s="27" customFormat="1" ht="15.75">
      <c r="A45" t="s">
        <v>56</v>
      </c>
      <c r="B45" s="21">
        <f>(B42*2*F18)</f>
        <v>1960</v>
      </c>
      <c r="C45" s="19" t="s">
        <v>0</v>
      </c>
      <c r="D45" s="22">
        <f>(D42*2*F18)</f>
        <v>2940</v>
      </c>
      <c r="E45" s="20" t="s">
        <v>0</v>
      </c>
      <c r="F45" s="21">
        <f>(F42*2*F18)</f>
        <v>5880</v>
      </c>
      <c r="G45" s="19" t="s">
        <v>0</v>
      </c>
      <c r="H45" s="22">
        <f>(H42*2*F18)</f>
        <v>6860</v>
      </c>
      <c r="I45" s="20" t="s">
        <v>0</v>
      </c>
      <c r="J45" s="21">
        <f>(J42*2*F18)</f>
        <v>10780</v>
      </c>
      <c r="K45" s="19" t="s">
        <v>0</v>
      </c>
    </row>
    <row r="46" spans="1:11" s="36" customFormat="1" ht="15.75">
      <c r="B46" s="34"/>
      <c r="C46" s="34"/>
      <c r="D46" s="4"/>
      <c r="E46" s="35"/>
      <c r="F46" s="34"/>
      <c r="G46" s="34"/>
      <c r="H46" s="4"/>
      <c r="I46" s="35"/>
      <c r="J46" s="34"/>
      <c r="K46" s="34"/>
    </row>
    <row r="47" spans="1:11" ht="18.75">
      <c r="A47" s="24" t="s">
        <v>22</v>
      </c>
      <c r="B47" s="3"/>
      <c r="C47" s="3"/>
      <c r="D47" s="4"/>
      <c r="E47" s="4"/>
      <c r="F47" s="3"/>
      <c r="G47" s="3"/>
      <c r="H47" s="4"/>
      <c r="I47" s="4"/>
      <c r="J47" s="3"/>
      <c r="K47" s="3"/>
    </row>
    <row r="48" spans="1:11" s="27" customFormat="1" ht="15.75">
      <c r="A48" t="s">
        <v>48</v>
      </c>
      <c r="B48" s="21">
        <f>B41*$B$12</f>
        <v>8</v>
      </c>
      <c r="C48" s="19" t="s">
        <v>2</v>
      </c>
      <c r="D48" s="22">
        <f>D41*$B$12</f>
        <v>8</v>
      </c>
      <c r="E48" s="20" t="s">
        <v>2</v>
      </c>
      <c r="F48" s="21">
        <f>F41*$B$12</f>
        <v>8</v>
      </c>
      <c r="G48" s="19" t="s">
        <v>2</v>
      </c>
      <c r="H48" s="22">
        <f>H41*$B$12</f>
        <v>8</v>
      </c>
      <c r="I48" s="20" t="s">
        <v>2</v>
      </c>
      <c r="J48" s="21">
        <f>J41*$B$12</f>
        <v>8</v>
      </c>
      <c r="K48" s="19" t="s">
        <v>2</v>
      </c>
    </row>
    <row r="49" spans="1:11" s="27" customFormat="1" ht="15.75">
      <c r="A49" t="s">
        <v>49</v>
      </c>
      <c r="B49" s="21">
        <f>B34*B48</f>
        <v>16</v>
      </c>
      <c r="C49" s="19" t="s">
        <v>2</v>
      </c>
      <c r="D49" s="22">
        <f>D34*D48</f>
        <v>24</v>
      </c>
      <c r="E49" s="20" t="s">
        <v>2</v>
      </c>
      <c r="F49" s="21">
        <f>F34*F48</f>
        <v>48</v>
      </c>
      <c r="G49" s="19" t="s">
        <v>2</v>
      </c>
      <c r="H49" s="22">
        <f>H34*H48</f>
        <v>56</v>
      </c>
      <c r="I49" s="20" t="s">
        <v>2</v>
      </c>
      <c r="J49" s="21">
        <f>J34*J48</f>
        <v>88</v>
      </c>
      <c r="K49" s="19" t="s">
        <v>2</v>
      </c>
    </row>
    <row r="50" spans="1:11" s="27" customFormat="1" ht="15.75">
      <c r="A50" s="30"/>
      <c r="B50" s="31"/>
      <c r="C50" s="28"/>
      <c r="D50" s="4"/>
      <c r="E50" s="29"/>
      <c r="F50" s="31"/>
      <c r="G50" s="28"/>
      <c r="H50" s="4"/>
      <c r="I50" s="29"/>
      <c r="J50" s="31"/>
      <c r="K50" s="28"/>
    </row>
    <row r="51" spans="1:11" s="36" customFormat="1" ht="18.75">
      <c r="A51" s="24" t="s">
        <v>50</v>
      </c>
      <c r="B51" s="33"/>
      <c r="C51" s="34"/>
      <c r="D51" s="35"/>
      <c r="E51" s="35"/>
      <c r="F51" s="34"/>
      <c r="G51" s="34"/>
      <c r="H51" s="35"/>
      <c r="I51" s="35"/>
      <c r="J51" s="34"/>
      <c r="K51" s="34"/>
    </row>
    <row r="52" spans="1:11" s="36" customFormat="1" ht="15.75">
      <c r="A52" t="s">
        <v>51</v>
      </c>
      <c r="B52" s="21">
        <f>B30*$B$6*$B$7</f>
        <v>1000</v>
      </c>
      <c r="C52" s="19" t="s">
        <v>0</v>
      </c>
      <c r="D52" s="22">
        <f>D30*$B$6*$B$7</f>
        <v>2000</v>
      </c>
      <c r="E52" s="20" t="s">
        <v>0</v>
      </c>
      <c r="F52" s="21">
        <f>F30*$B$6*$B$7</f>
        <v>4000</v>
      </c>
      <c r="G52" s="19" t="s">
        <v>0</v>
      </c>
      <c r="H52" s="22">
        <f>H30*$B$6*$B$7</f>
        <v>5000</v>
      </c>
      <c r="I52" s="20" t="s">
        <v>0</v>
      </c>
      <c r="J52" s="21">
        <f>J30*$B$6*$B$7</f>
        <v>8000</v>
      </c>
      <c r="K52" s="19" t="s">
        <v>0</v>
      </c>
    </row>
    <row r="53" spans="1:11" s="36" customFormat="1" ht="15.75">
      <c r="A53" t="s">
        <v>52</v>
      </c>
      <c r="B53" s="21">
        <f>$B$9*2*B34</f>
        <v>1480</v>
      </c>
      <c r="C53" s="19" t="s">
        <v>0</v>
      </c>
      <c r="D53" s="22">
        <f>$B$9*2*D34</f>
        <v>2220</v>
      </c>
      <c r="E53" s="20" t="s">
        <v>0</v>
      </c>
      <c r="F53" s="21">
        <f>$B$9*2*F34</f>
        <v>4440</v>
      </c>
      <c r="G53" s="19" t="s">
        <v>0</v>
      </c>
      <c r="H53" s="22">
        <f>$B$9*2*H34</f>
        <v>5180</v>
      </c>
      <c r="I53" s="20" t="s">
        <v>0</v>
      </c>
      <c r="J53" s="21">
        <f>$B$9*2*J34</f>
        <v>8140</v>
      </c>
      <c r="K53" s="19" t="s">
        <v>0</v>
      </c>
    </row>
    <row r="54" spans="1:11" s="36" customFormat="1" ht="15.75">
      <c r="A54" t="s">
        <v>53</v>
      </c>
      <c r="B54" s="21">
        <f>$B$8*B42</f>
        <v>1920</v>
      </c>
      <c r="C54" s="19" t="s">
        <v>0</v>
      </c>
      <c r="D54" s="22">
        <f>$B$8*D42</f>
        <v>2880</v>
      </c>
      <c r="E54" s="20" t="s">
        <v>0</v>
      </c>
      <c r="F54" s="21">
        <f>$B$8*F42</f>
        <v>5760</v>
      </c>
      <c r="G54" s="19" t="s">
        <v>0</v>
      </c>
      <c r="H54" s="22">
        <f>$B$8*H42</f>
        <v>6720</v>
      </c>
      <c r="I54" s="20" t="s">
        <v>0</v>
      </c>
      <c r="J54" s="21">
        <f>$B$8*J42</f>
        <v>10560</v>
      </c>
      <c r="K54" s="19" t="s">
        <v>0</v>
      </c>
    </row>
    <row r="55" spans="1:11" s="36" customFormat="1" ht="15.75">
      <c r="A55" s="32"/>
      <c r="B55" s="33"/>
      <c r="C55" s="34"/>
      <c r="D55" s="22"/>
      <c r="E55" s="35"/>
      <c r="F55" s="33"/>
      <c r="G55" s="34"/>
      <c r="H55" s="35"/>
      <c r="I55" s="35"/>
      <c r="J55" s="33"/>
      <c r="K55" s="34"/>
    </row>
    <row r="56" spans="1:11" s="36" customFormat="1" ht="15.75">
      <c r="A56" t="s">
        <v>54</v>
      </c>
      <c r="B56" s="21">
        <f>(B42*2*F16)</f>
        <v>4000</v>
      </c>
      <c r="C56" s="19" t="s">
        <v>0</v>
      </c>
      <c r="D56" s="22">
        <f>(D42*2*F16)</f>
        <v>6000</v>
      </c>
      <c r="E56" s="20" t="s">
        <v>0</v>
      </c>
      <c r="F56" s="21">
        <f>(F42*2*F16)</f>
        <v>12000</v>
      </c>
      <c r="G56" s="19" t="s">
        <v>0</v>
      </c>
      <c r="H56" s="22">
        <f>(H42*2*F16)</f>
        <v>14000</v>
      </c>
      <c r="I56" s="20" t="s">
        <v>0</v>
      </c>
      <c r="J56" s="21">
        <f>(J42*2*F16)</f>
        <v>22000</v>
      </c>
      <c r="K56" s="19" t="s">
        <v>0</v>
      </c>
    </row>
    <row r="57" spans="1:11" s="36" customFormat="1" ht="15.75">
      <c r="A57" t="s">
        <v>55</v>
      </c>
      <c r="B57" s="21">
        <f>(B42*2*F17)</f>
        <v>2800</v>
      </c>
      <c r="C57" s="19" t="s">
        <v>0</v>
      </c>
      <c r="D57" s="22">
        <f>(D42*2*F17)</f>
        <v>4200</v>
      </c>
      <c r="E57" s="20" t="s">
        <v>0</v>
      </c>
      <c r="F57" s="21">
        <f>(F42*2*F17)</f>
        <v>8400</v>
      </c>
      <c r="G57" s="19" t="s">
        <v>0</v>
      </c>
      <c r="H57" s="22">
        <f>(H42*2*F17)</f>
        <v>9800</v>
      </c>
      <c r="I57" s="20" t="s">
        <v>0</v>
      </c>
      <c r="J57" s="21">
        <f>(J42*2*F17)</f>
        <v>15400</v>
      </c>
      <c r="K57" s="19" t="s">
        <v>0</v>
      </c>
    </row>
    <row r="58" spans="1:11" s="36" customFormat="1" ht="15.75">
      <c r="A58" t="s">
        <v>56</v>
      </c>
      <c r="B58" s="21">
        <f>(B42*2*F18)</f>
        <v>1960</v>
      </c>
      <c r="C58" s="19" t="s">
        <v>0</v>
      </c>
      <c r="D58" s="22">
        <f>(D42*2*F18)</f>
        <v>2940</v>
      </c>
      <c r="E58" s="20" t="s">
        <v>0</v>
      </c>
      <c r="F58" s="21">
        <f>(F42*2*F18)</f>
        <v>5880</v>
      </c>
      <c r="G58" s="19" t="s">
        <v>0</v>
      </c>
      <c r="H58" s="22">
        <f>(H42*2*F18)</f>
        <v>6860</v>
      </c>
      <c r="I58" s="20" t="s">
        <v>0</v>
      </c>
      <c r="J58" s="21">
        <f>(J42*2*F18)</f>
        <v>10780</v>
      </c>
      <c r="K58" s="19" t="s">
        <v>0</v>
      </c>
    </row>
    <row r="59" spans="1:11" s="36" customFormat="1" ht="15.75">
      <c r="A59" s="32"/>
      <c r="B59" s="21"/>
      <c r="C59" s="19"/>
      <c r="D59" s="22"/>
      <c r="E59" s="20"/>
      <c r="F59" s="21"/>
      <c r="G59" s="19"/>
      <c r="H59" s="22"/>
      <c r="I59" s="20"/>
      <c r="J59" s="21"/>
      <c r="K59" s="19"/>
    </row>
    <row r="60" spans="1:11" s="36" customFormat="1" ht="15.75">
      <c r="A60" t="s">
        <v>57</v>
      </c>
      <c r="B60" s="21">
        <f>(B56/B21)</f>
        <v>1000</v>
      </c>
      <c r="C60" s="19" t="s">
        <v>0</v>
      </c>
      <c r="D60" s="22">
        <f>(D56/D21)</f>
        <v>750</v>
      </c>
      <c r="E60" s="20" t="s">
        <v>0</v>
      </c>
      <c r="F60" s="21">
        <f>(F56/F21)</f>
        <v>750</v>
      </c>
      <c r="G60" s="19" t="s">
        <v>0</v>
      </c>
      <c r="H60" s="22">
        <f>(H56/H21)</f>
        <v>583.33333333333337</v>
      </c>
      <c r="I60" s="20" t="s">
        <v>0</v>
      </c>
      <c r="J60" s="21">
        <f>(J56/J21)</f>
        <v>687.5</v>
      </c>
      <c r="K60" s="19" t="s">
        <v>0</v>
      </c>
    </row>
    <row r="61" spans="1:11" s="36" customFormat="1" ht="15.75">
      <c r="A61" t="s">
        <v>58</v>
      </c>
      <c r="B61" s="21">
        <f>(B57/B21)</f>
        <v>700</v>
      </c>
      <c r="C61" s="19" t="s">
        <v>0</v>
      </c>
      <c r="D61" s="22">
        <f>(D57/D21)</f>
        <v>525</v>
      </c>
      <c r="E61" s="20" t="s">
        <v>0</v>
      </c>
      <c r="F61" s="21">
        <f>(F57/F21)</f>
        <v>525</v>
      </c>
      <c r="G61" s="19" t="s">
        <v>0</v>
      </c>
      <c r="H61" s="22">
        <f>(H57/H21)</f>
        <v>408.33333333333331</v>
      </c>
      <c r="I61" s="20" t="s">
        <v>0</v>
      </c>
      <c r="J61" s="21">
        <f>(J57/J21)</f>
        <v>481.25</v>
      </c>
      <c r="K61" s="19" t="s">
        <v>0</v>
      </c>
    </row>
    <row r="62" spans="1:11" s="36" customFormat="1" ht="15.75">
      <c r="A62" t="s">
        <v>59</v>
      </c>
      <c r="B62" s="21">
        <f>(B58/B21)</f>
        <v>490</v>
      </c>
      <c r="C62" s="19" t="s">
        <v>0</v>
      </c>
      <c r="D62" s="22">
        <f>(D58/D21)</f>
        <v>367.5</v>
      </c>
      <c r="E62" s="20" t="s">
        <v>0</v>
      </c>
      <c r="F62" s="21">
        <f>(F58/F21)</f>
        <v>367.5</v>
      </c>
      <c r="G62" s="19" t="s">
        <v>0</v>
      </c>
      <c r="H62" s="22">
        <f>(H58/H21)</f>
        <v>285.83333333333331</v>
      </c>
      <c r="I62" s="20" t="s">
        <v>0</v>
      </c>
      <c r="J62" s="21">
        <f>(J58/J21)</f>
        <v>336.875</v>
      </c>
      <c r="K62" s="19" t="s">
        <v>0</v>
      </c>
    </row>
    <row r="63" spans="1:11" s="36" customFormat="1" ht="15.75">
      <c r="A63"/>
      <c r="B63" s="21"/>
      <c r="C63" s="19"/>
      <c r="D63" s="22"/>
      <c r="E63" s="20"/>
      <c r="F63" s="21"/>
      <c r="G63" s="19"/>
      <c r="H63" s="22"/>
      <c r="I63" s="20"/>
      <c r="J63" s="21"/>
      <c r="K63" s="19"/>
    </row>
    <row r="64" spans="1:11" ht="18.75">
      <c r="A64" s="24" t="s">
        <v>74</v>
      </c>
      <c r="B64" s="21"/>
      <c r="C64" s="19"/>
      <c r="D64" s="22"/>
      <c r="E64" s="20"/>
      <c r="F64" s="21"/>
      <c r="G64" s="19"/>
      <c r="H64" s="22"/>
      <c r="I64" s="20"/>
      <c r="J64" s="21"/>
      <c r="K64" s="19"/>
    </row>
    <row r="65" spans="1:12">
      <c r="A65" s="25" t="s">
        <v>12</v>
      </c>
      <c r="B65" s="21">
        <f>(B$49*D16)/2</f>
        <v>2.1760000000000002</v>
      </c>
      <c r="C65" s="19" t="s">
        <v>7</v>
      </c>
      <c r="D65" s="22">
        <f>(D49*D16)/2</f>
        <v>3.2640000000000002</v>
      </c>
      <c r="E65" s="20" t="s">
        <v>7</v>
      </c>
      <c r="F65" s="21">
        <f>(F$49*D16)/2</f>
        <v>6.5280000000000005</v>
      </c>
      <c r="G65" s="19" t="s">
        <v>7</v>
      </c>
      <c r="H65" s="22">
        <f>(H49*D16)/2</f>
        <v>7.6160000000000005</v>
      </c>
      <c r="I65" s="20" t="s">
        <v>7</v>
      </c>
      <c r="J65" s="21">
        <f>(J$49*D16)/2</f>
        <v>11.968</v>
      </c>
      <c r="K65" s="19" t="s">
        <v>7</v>
      </c>
    </row>
    <row r="66" spans="1:12">
      <c r="A66" s="25" t="s">
        <v>8</v>
      </c>
      <c r="B66" s="21">
        <f>(B49*D17)/2</f>
        <v>2.984</v>
      </c>
      <c r="C66" s="19" t="s">
        <v>7</v>
      </c>
      <c r="D66" s="22">
        <f>(D49*D17)/2</f>
        <v>4.476</v>
      </c>
      <c r="E66" s="20" t="s">
        <v>7</v>
      </c>
      <c r="F66" s="21">
        <f>(F49*D17)/2</f>
        <v>8.952</v>
      </c>
      <c r="G66" s="19" t="s">
        <v>7</v>
      </c>
      <c r="H66" s="22">
        <f>(H49*D17)/2</f>
        <v>10.443999999999999</v>
      </c>
      <c r="I66" s="20" t="s">
        <v>7</v>
      </c>
      <c r="J66" s="21">
        <f>(J49*D17)/2</f>
        <v>16.411999999999999</v>
      </c>
      <c r="K66" s="19" t="s">
        <v>7</v>
      </c>
    </row>
    <row r="67" spans="1:12">
      <c r="A67" s="25" t="s">
        <v>6</v>
      </c>
      <c r="B67" s="21">
        <f>(B49*D18)/2</f>
        <v>7.452</v>
      </c>
      <c r="C67" s="19" t="s">
        <v>7</v>
      </c>
      <c r="D67" s="22">
        <f>(D49*D18)/2</f>
        <v>11.178000000000001</v>
      </c>
      <c r="E67" s="20" t="s">
        <v>7</v>
      </c>
      <c r="F67" s="21">
        <f>(F49*D18)/2</f>
        <v>22.356000000000002</v>
      </c>
      <c r="G67" s="19" t="s">
        <v>7</v>
      </c>
      <c r="H67" s="22">
        <f>(H49*D18)/2</f>
        <v>26.082000000000001</v>
      </c>
      <c r="I67" s="20" t="s">
        <v>7</v>
      </c>
      <c r="J67" s="21">
        <f>(J49*D18)/2</f>
        <v>40.985999999999997</v>
      </c>
      <c r="K67" s="19" t="s">
        <v>7</v>
      </c>
    </row>
    <row r="68" spans="1:12" ht="15.75">
      <c r="B68" s="43">
        <v>4</v>
      </c>
      <c r="C68" s="43"/>
      <c r="D68" s="44">
        <v>8</v>
      </c>
      <c r="E68" s="44"/>
      <c r="F68" s="43">
        <v>16</v>
      </c>
      <c r="G68" s="43"/>
      <c r="H68" s="44">
        <v>24</v>
      </c>
      <c r="I68" s="44"/>
      <c r="J68" s="45">
        <v>32</v>
      </c>
      <c r="K68" s="46"/>
      <c r="L68" s="1"/>
    </row>
    <row r="69" spans="1:12">
      <c r="B69" s="1"/>
      <c r="C69" s="1"/>
      <c r="D69" s="1"/>
      <c r="E69" s="1"/>
      <c r="F69" s="1"/>
      <c r="G69" s="1"/>
      <c r="H69" s="1"/>
      <c r="I69" s="1"/>
      <c r="J69" s="1"/>
      <c r="K69" s="1"/>
      <c r="L69" s="1"/>
    </row>
    <row r="70" spans="1:12">
      <c r="B70" s="1"/>
      <c r="C70" s="1"/>
      <c r="D70" s="1"/>
      <c r="E70" s="1"/>
      <c r="F70" s="1"/>
      <c r="G70" s="1"/>
      <c r="H70" s="1"/>
      <c r="I70" s="1"/>
      <c r="J70" s="1"/>
      <c r="K70" s="1"/>
      <c r="L70" s="1"/>
    </row>
  </sheetData>
  <mergeCells count="15">
    <mergeCell ref="H21:I21"/>
    <mergeCell ref="J21:K21"/>
    <mergeCell ref="B4:C4"/>
    <mergeCell ref="B15:C15"/>
    <mergeCell ref="D15:E15"/>
    <mergeCell ref="F15:G15"/>
    <mergeCell ref="B21:C21"/>
    <mergeCell ref="D21:E21"/>
    <mergeCell ref="F21:G21"/>
    <mergeCell ref="B20:K20"/>
    <mergeCell ref="B68:C68"/>
    <mergeCell ref="D68:E68"/>
    <mergeCell ref="F68:G68"/>
    <mergeCell ref="H68:I68"/>
    <mergeCell ref="J68:K68"/>
  </mergeCells>
  <pageMargins left="0.7" right="0.7" top="0.75" bottom="0.75" header="0.3" footer="0.3"/>
  <pageSetup scale="55" orientation="portrait" r:id="rId1"/>
  <headerFooter>
    <oddHeader>&amp;C&amp;F</oddHeader>
    <oddFooter>&amp;C&amp;A&amp;R&amp;P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K68"/>
  <sheetViews>
    <sheetView tabSelected="1" topLeftCell="A22" zoomScaleNormal="100" workbookViewId="0">
      <selection activeCell="A8" sqref="A8"/>
    </sheetView>
  </sheetViews>
  <sheetFormatPr defaultRowHeight="15"/>
  <cols>
    <col min="1" max="1" width="88.28515625" bestFit="1" customWidth="1"/>
  </cols>
  <sheetData>
    <row r="1" spans="1:11" ht="18.75">
      <c r="A1" s="13" t="s">
        <v>42</v>
      </c>
    </row>
    <row r="2" spans="1:11">
      <c r="A2" s="26" t="s">
        <v>75</v>
      </c>
    </row>
    <row r="4" spans="1:11">
      <c r="A4" s="1" t="s">
        <v>20</v>
      </c>
      <c r="B4" s="47" t="s">
        <v>21</v>
      </c>
      <c r="C4" s="47"/>
    </row>
    <row r="5" spans="1:11">
      <c r="A5" t="s">
        <v>23</v>
      </c>
      <c r="B5">
        <v>190</v>
      </c>
      <c r="C5" t="s">
        <v>0</v>
      </c>
    </row>
    <row r="6" spans="1:11">
      <c r="A6" t="s">
        <v>62</v>
      </c>
      <c r="B6">
        <v>550</v>
      </c>
      <c r="C6" t="s">
        <v>0</v>
      </c>
    </row>
    <row r="7" spans="1:11">
      <c r="A7" t="s">
        <v>63</v>
      </c>
      <c r="B7">
        <v>2</v>
      </c>
      <c r="C7" t="s">
        <v>2</v>
      </c>
    </row>
    <row r="8" spans="1:11">
      <c r="A8" t="s">
        <v>64</v>
      </c>
      <c r="B8">
        <v>150</v>
      </c>
      <c r="C8" t="s">
        <v>0</v>
      </c>
    </row>
    <row r="9" spans="1:11">
      <c r="A9" t="s">
        <v>65</v>
      </c>
      <c r="B9">
        <v>600</v>
      </c>
      <c r="C9" t="s">
        <v>1</v>
      </c>
    </row>
    <row r="10" spans="1:11">
      <c r="A10" t="s">
        <v>66</v>
      </c>
      <c r="B10">
        <v>1</v>
      </c>
      <c r="C10" t="s">
        <v>2</v>
      </c>
    </row>
    <row r="11" spans="1:11">
      <c r="A11" t="s">
        <v>36</v>
      </c>
      <c r="B11">
        <v>12</v>
      </c>
      <c r="C11" t="s">
        <v>2</v>
      </c>
    </row>
    <row r="12" spans="1:11">
      <c r="A12" t="s">
        <v>25</v>
      </c>
      <c r="B12">
        <v>2</v>
      </c>
      <c r="C12" t="s">
        <v>2</v>
      </c>
    </row>
    <row r="13" spans="1:11">
      <c r="A13" t="s">
        <v>67</v>
      </c>
      <c r="B13">
        <v>4</v>
      </c>
      <c r="C13" t="s">
        <v>2</v>
      </c>
    </row>
    <row r="15" spans="1:11" ht="15.75">
      <c r="A15" s="38" t="s">
        <v>4</v>
      </c>
      <c r="B15" s="48" t="s">
        <v>16</v>
      </c>
      <c r="C15" s="48"/>
      <c r="D15" s="48" t="s">
        <v>15</v>
      </c>
      <c r="E15" s="48"/>
      <c r="F15" s="48" t="s">
        <v>14</v>
      </c>
      <c r="G15" s="48"/>
      <c r="H15" s="37"/>
      <c r="I15" s="37"/>
      <c r="K15" s="37"/>
    </row>
    <row r="16" spans="1:11">
      <c r="A16" s="25" t="s">
        <v>9</v>
      </c>
      <c r="B16">
        <v>272</v>
      </c>
      <c r="C16" t="s">
        <v>10</v>
      </c>
      <c r="D16">
        <v>0.27200000000000002</v>
      </c>
      <c r="E16" t="s">
        <v>7</v>
      </c>
      <c r="F16">
        <v>250</v>
      </c>
      <c r="G16" t="s">
        <v>0</v>
      </c>
    </row>
    <row r="17" spans="1:11">
      <c r="A17" s="25" t="s">
        <v>5</v>
      </c>
      <c r="B17">
        <v>373</v>
      </c>
      <c r="C17" t="s">
        <v>10</v>
      </c>
      <c r="D17">
        <v>0.373</v>
      </c>
      <c r="E17" t="s">
        <v>7</v>
      </c>
      <c r="F17">
        <f>(F16-(F16*0.3))</f>
        <v>175</v>
      </c>
      <c r="G17" t="s">
        <v>0</v>
      </c>
    </row>
    <row r="18" spans="1:11">
      <c r="A18" s="25" t="s">
        <v>11</v>
      </c>
      <c r="B18">
        <v>1024</v>
      </c>
      <c r="C18" t="s">
        <v>10</v>
      </c>
      <c r="D18">
        <v>0.93149999999999999</v>
      </c>
      <c r="E18" t="s">
        <v>7</v>
      </c>
      <c r="F18">
        <f>175-(F17*0.3)</f>
        <v>122.5</v>
      </c>
      <c r="G18" t="s">
        <v>0</v>
      </c>
    </row>
    <row r="19" spans="1:11">
      <c r="A19" s="25"/>
    </row>
    <row r="20" spans="1:11">
      <c r="B20" s="49" t="s">
        <v>76</v>
      </c>
      <c r="C20" s="49"/>
      <c r="D20" s="49"/>
      <c r="E20" s="49"/>
      <c r="F20" s="49"/>
      <c r="G20" s="49"/>
      <c r="H20" s="49"/>
      <c r="I20" s="49"/>
      <c r="J20" s="49"/>
      <c r="K20" s="49"/>
    </row>
    <row r="21" spans="1:11" ht="15.75">
      <c r="A21" s="15"/>
      <c r="B21" s="43">
        <v>4</v>
      </c>
      <c r="C21" s="43"/>
      <c r="D21" s="44">
        <v>8</v>
      </c>
      <c r="E21" s="44"/>
      <c r="F21" s="43">
        <v>16</v>
      </c>
      <c r="G21" s="43"/>
      <c r="H21" s="44">
        <v>24</v>
      </c>
      <c r="I21" s="44"/>
      <c r="J21" s="45">
        <v>32</v>
      </c>
      <c r="K21" s="46"/>
    </row>
    <row r="22" spans="1:11" ht="26.25">
      <c r="A22" s="18" t="s">
        <v>3</v>
      </c>
      <c r="B22" s="16"/>
      <c r="C22" s="16"/>
      <c r="D22" s="17"/>
      <c r="E22" s="17"/>
      <c r="F22" s="16"/>
      <c r="G22" s="16"/>
      <c r="H22" s="17"/>
      <c r="I22" s="17"/>
      <c r="J22" s="16"/>
      <c r="K22" s="16"/>
    </row>
    <row r="23" spans="1:11">
      <c r="A23" s="1" t="s">
        <v>24</v>
      </c>
      <c r="B23" s="3">
        <f>(B21*B5)</f>
        <v>760</v>
      </c>
      <c r="C23" s="3" t="s">
        <v>0</v>
      </c>
      <c r="D23" s="4">
        <f>(D21*B5)</f>
        <v>1520</v>
      </c>
      <c r="E23" s="4" t="s">
        <v>0</v>
      </c>
      <c r="F23" s="3">
        <f>(F21*B5)</f>
        <v>3040</v>
      </c>
      <c r="G23" s="3" t="s">
        <v>0</v>
      </c>
      <c r="H23" s="4">
        <f>(H21*B5)</f>
        <v>4560</v>
      </c>
      <c r="I23" s="4" t="s">
        <v>0</v>
      </c>
      <c r="J23" s="3">
        <f>(J21*B5)</f>
        <v>6080</v>
      </c>
      <c r="K23" s="3" t="s">
        <v>0</v>
      </c>
    </row>
    <row r="24" spans="1:11">
      <c r="A24" s="1" t="s">
        <v>61</v>
      </c>
      <c r="B24" s="3">
        <f>(B6*B7)</f>
        <v>1100</v>
      </c>
      <c r="C24" s="3" t="s">
        <v>0</v>
      </c>
      <c r="D24" s="4">
        <f>(B24*2)</f>
        <v>2200</v>
      </c>
      <c r="E24" s="4" t="s">
        <v>0</v>
      </c>
      <c r="F24" s="3">
        <f>(B24*4)</f>
        <v>4400</v>
      </c>
      <c r="G24" s="3" t="s">
        <v>0</v>
      </c>
      <c r="H24" s="4">
        <f>(B24*5)</f>
        <v>5500</v>
      </c>
      <c r="I24" s="4" t="s">
        <v>0</v>
      </c>
      <c r="J24" s="3">
        <f>(B24*8)</f>
        <v>8800</v>
      </c>
      <c r="K24" s="3" t="s">
        <v>0</v>
      </c>
    </row>
    <row r="25" spans="1:11">
      <c r="B25" s="19"/>
      <c r="C25" s="19"/>
      <c r="D25" s="20"/>
      <c r="E25" s="20"/>
      <c r="F25" s="19"/>
      <c r="G25" s="19"/>
      <c r="H25" s="20"/>
      <c r="I25" s="20"/>
      <c r="J25" s="19"/>
      <c r="K25" s="19"/>
    </row>
    <row r="26" spans="1:11" ht="18.75">
      <c r="A26" s="13" t="s">
        <v>18</v>
      </c>
      <c r="B26" s="19"/>
      <c r="C26" s="19"/>
      <c r="D26" s="20"/>
      <c r="E26" s="20"/>
      <c r="F26" s="19"/>
      <c r="G26" s="19" t="s">
        <v>13</v>
      </c>
      <c r="H26" s="20"/>
      <c r="I26" s="20" t="s">
        <v>13</v>
      </c>
      <c r="J26" s="19"/>
      <c r="K26" s="19" t="s">
        <v>13</v>
      </c>
    </row>
    <row r="27" spans="1:11">
      <c r="A27" t="s">
        <v>26</v>
      </c>
      <c r="B27" s="21">
        <f>(B24/B6)</f>
        <v>2</v>
      </c>
      <c r="C27" s="19" t="s">
        <v>2</v>
      </c>
      <c r="D27" s="22">
        <f>(D24/B6)</f>
        <v>4</v>
      </c>
      <c r="E27" s="20" t="s">
        <v>2</v>
      </c>
      <c r="F27" s="21">
        <f>(F24/B6)</f>
        <v>8</v>
      </c>
      <c r="G27" s="19" t="s">
        <v>2</v>
      </c>
      <c r="H27" s="22">
        <f>(H24/B6)</f>
        <v>10</v>
      </c>
      <c r="I27" s="20" t="s">
        <v>2</v>
      </c>
      <c r="J27" s="21">
        <f>(J24/B6)</f>
        <v>16</v>
      </c>
      <c r="K27" s="19" t="s">
        <v>2</v>
      </c>
    </row>
    <row r="28" spans="1:11">
      <c r="A28" t="s">
        <v>17</v>
      </c>
      <c r="B28" s="21">
        <f>ROUNDUP(B27,0)</f>
        <v>2</v>
      </c>
      <c r="C28" s="19" t="s">
        <v>2</v>
      </c>
      <c r="D28" s="22">
        <f>ROUNDUP(D27,0)</f>
        <v>4</v>
      </c>
      <c r="E28" s="20" t="s">
        <v>2</v>
      </c>
      <c r="F28" s="21">
        <f>ROUNDUP(F27,0)</f>
        <v>8</v>
      </c>
      <c r="G28" s="19" t="s">
        <v>2</v>
      </c>
      <c r="H28" s="22">
        <f>ROUNDUP(H27,0)</f>
        <v>10</v>
      </c>
      <c r="I28" s="20" t="s">
        <v>2</v>
      </c>
      <c r="J28" s="21">
        <f>ROUNDUP(J27,0)</f>
        <v>16</v>
      </c>
      <c r="K28" s="19" t="s">
        <v>2</v>
      </c>
    </row>
    <row r="29" spans="1:11">
      <c r="A29" t="s">
        <v>68</v>
      </c>
      <c r="B29" s="21">
        <f>(B27/B7)</f>
        <v>1</v>
      </c>
      <c r="C29" s="19" t="s">
        <v>2</v>
      </c>
      <c r="D29" s="22">
        <f>(D27/B7)</f>
        <v>2</v>
      </c>
      <c r="E29" s="20" t="s">
        <v>2</v>
      </c>
      <c r="F29" s="21">
        <f>(F27/B7)</f>
        <v>4</v>
      </c>
      <c r="G29" s="19" t="s">
        <v>2</v>
      </c>
      <c r="H29" s="22">
        <f>(H27/B7)</f>
        <v>5</v>
      </c>
      <c r="I29" s="20" t="s">
        <v>2</v>
      </c>
      <c r="J29" s="21">
        <f>(J27/B7)</f>
        <v>8</v>
      </c>
      <c r="K29" s="19" t="s">
        <v>2</v>
      </c>
    </row>
    <row r="30" spans="1:11">
      <c r="A30" s="9" t="s">
        <v>69</v>
      </c>
      <c r="B30" s="10">
        <f>ROUNDUP(B29,0)</f>
        <v>1</v>
      </c>
      <c r="C30" s="3" t="s">
        <v>2</v>
      </c>
      <c r="D30" s="11">
        <f>ROUNDUP(D29,0)</f>
        <v>2</v>
      </c>
      <c r="E30" s="4" t="s">
        <v>2</v>
      </c>
      <c r="F30" s="10">
        <f>ROUNDUP(F29,0)</f>
        <v>4</v>
      </c>
      <c r="G30" s="3" t="s">
        <v>2</v>
      </c>
      <c r="H30" s="11">
        <f>ROUNDUP(H29,0)</f>
        <v>5</v>
      </c>
      <c r="I30" s="4" t="s">
        <v>2</v>
      </c>
      <c r="J30" s="10">
        <f>ROUNDUP(J29,0)</f>
        <v>8</v>
      </c>
      <c r="K30" s="3" t="s">
        <v>2</v>
      </c>
    </row>
    <row r="31" spans="1:11">
      <c r="B31" s="19"/>
      <c r="C31" s="19"/>
      <c r="D31" s="22"/>
      <c r="E31" s="20"/>
      <c r="F31" s="21"/>
      <c r="G31" s="19"/>
      <c r="H31" s="22"/>
      <c r="I31" s="20"/>
      <c r="J31" s="21"/>
      <c r="K31" s="19"/>
    </row>
    <row r="32" spans="1:11" ht="18.75">
      <c r="A32" s="13" t="s">
        <v>19</v>
      </c>
      <c r="B32" s="19"/>
      <c r="C32" s="19"/>
      <c r="D32" s="22"/>
      <c r="E32" s="20"/>
      <c r="F32" s="21"/>
      <c r="G32" s="19"/>
      <c r="H32" s="22"/>
      <c r="I32" s="20"/>
      <c r="J32" s="21"/>
      <c r="K32" s="19"/>
    </row>
    <row r="33" spans="1:11" ht="30.75" customHeight="1">
      <c r="A33" s="23" t="s">
        <v>70</v>
      </c>
      <c r="B33" s="21">
        <f>(B24/(B9*2))</f>
        <v>0.91666666666666663</v>
      </c>
      <c r="C33" s="19" t="s">
        <v>2</v>
      </c>
      <c r="D33" s="22">
        <f>(D24/(B9*2))</f>
        <v>1.8333333333333333</v>
      </c>
      <c r="E33" s="20" t="s">
        <v>2</v>
      </c>
      <c r="F33" s="21">
        <f>(F24/(B9*2))</f>
        <v>3.6666666666666665</v>
      </c>
      <c r="G33" s="19" t="s">
        <v>2</v>
      </c>
      <c r="H33" s="22">
        <f>(H24/(B9*2))</f>
        <v>4.583333333333333</v>
      </c>
      <c r="I33" s="20" t="s">
        <v>2</v>
      </c>
      <c r="J33" s="21">
        <f>(J24/(B9*2))</f>
        <v>7.333333333333333</v>
      </c>
      <c r="K33" s="19" t="s">
        <v>2</v>
      </c>
    </row>
    <row r="34" spans="1:11" ht="30.75" customHeight="1">
      <c r="A34" s="12" t="s">
        <v>29</v>
      </c>
      <c r="B34" s="7">
        <f>ROUNDUP(B33,0)</f>
        <v>1</v>
      </c>
      <c r="C34" s="5" t="s">
        <v>2</v>
      </c>
      <c r="D34" s="8">
        <f>ROUNDUP(D33,0)</f>
        <v>2</v>
      </c>
      <c r="E34" s="6" t="s">
        <v>2</v>
      </c>
      <c r="F34" s="7">
        <f>ROUNDUP(F33,0)</f>
        <v>4</v>
      </c>
      <c r="G34" s="5" t="s">
        <v>2</v>
      </c>
      <c r="H34" s="8">
        <f>ROUNDUP(H33,0)</f>
        <v>5</v>
      </c>
      <c r="I34" s="6" t="s">
        <v>2</v>
      </c>
      <c r="J34" s="7">
        <f>ROUNDUP(J33,0)</f>
        <v>8</v>
      </c>
      <c r="K34" s="5" t="s">
        <v>2</v>
      </c>
    </row>
    <row r="35" spans="1:11">
      <c r="A35" t="s">
        <v>71</v>
      </c>
      <c r="B35" s="21">
        <f>(B33/B10)</f>
        <v>0.91666666666666663</v>
      </c>
      <c r="C35" s="19" t="s">
        <v>2</v>
      </c>
      <c r="D35" s="22">
        <f>(D33/B10)</f>
        <v>1.8333333333333333</v>
      </c>
      <c r="E35" s="20" t="s">
        <v>2</v>
      </c>
      <c r="F35" s="21">
        <f>(F33/B10)</f>
        <v>3.6666666666666665</v>
      </c>
      <c r="G35" s="19" t="s">
        <v>2</v>
      </c>
      <c r="H35" s="22">
        <f>(H33/B10)</f>
        <v>4.583333333333333</v>
      </c>
      <c r="I35" s="20" t="s">
        <v>2</v>
      </c>
      <c r="J35" s="21">
        <f>(J33/B10)</f>
        <v>7.333333333333333</v>
      </c>
      <c r="K35" s="19" t="s">
        <v>2</v>
      </c>
    </row>
    <row r="36" spans="1:11">
      <c r="A36" s="9" t="s">
        <v>30</v>
      </c>
      <c r="B36" s="10">
        <f>ROUNDUP(B35,0)</f>
        <v>1</v>
      </c>
      <c r="C36" s="3" t="s">
        <v>2</v>
      </c>
      <c r="D36" s="11">
        <f>ROUNDUP(D35,0)</f>
        <v>2</v>
      </c>
      <c r="E36" s="4" t="s">
        <v>2</v>
      </c>
      <c r="F36" s="10">
        <f>ROUNDUP(F35,0)</f>
        <v>4</v>
      </c>
      <c r="G36" s="3" t="s">
        <v>2</v>
      </c>
      <c r="H36" s="11">
        <f>ROUNDUP(H35,0)</f>
        <v>5</v>
      </c>
      <c r="I36" s="4" t="s">
        <v>2</v>
      </c>
      <c r="J36" s="10">
        <f>ROUNDUP(J35,0)</f>
        <v>8</v>
      </c>
      <c r="K36" s="3" t="s">
        <v>2</v>
      </c>
    </row>
    <row r="37" spans="1:11">
      <c r="B37" s="19"/>
      <c r="C37" s="19"/>
      <c r="D37" s="20"/>
      <c r="E37" s="20"/>
      <c r="F37" s="19"/>
      <c r="G37" s="19"/>
      <c r="H37" s="20"/>
      <c r="I37" s="20"/>
      <c r="J37" s="19"/>
      <c r="K37" s="19"/>
    </row>
    <row r="38" spans="1:11" ht="18.75">
      <c r="A38" s="13" t="s">
        <v>28</v>
      </c>
      <c r="B38" s="19"/>
      <c r="C38" s="19"/>
      <c r="D38" s="20"/>
      <c r="E38" s="20"/>
      <c r="F38" s="19"/>
      <c r="G38" s="19"/>
      <c r="H38" s="20"/>
      <c r="I38" s="20"/>
      <c r="J38" s="19"/>
      <c r="K38" s="19"/>
    </row>
    <row r="39" spans="1:11">
      <c r="A39" t="s">
        <v>44</v>
      </c>
      <c r="B39" s="21">
        <f>$B$9/$B$8</f>
        <v>4</v>
      </c>
      <c r="C39" s="19" t="s">
        <v>2</v>
      </c>
      <c r="D39" s="22">
        <f>$B$9/$B$8</f>
        <v>4</v>
      </c>
      <c r="E39" s="20" t="s">
        <v>2</v>
      </c>
      <c r="F39" s="21">
        <f>$B$9/$B$8</f>
        <v>4</v>
      </c>
      <c r="G39" s="19" t="s">
        <v>2</v>
      </c>
      <c r="H39" s="22">
        <f>$B$9/$B$8</f>
        <v>4</v>
      </c>
      <c r="I39" s="20" t="s">
        <v>2</v>
      </c>
      <c r="J39" s="21">
        <f>$B$9/$B$8</f>
        <v>4</v>
      </c>
      <c r="K39" s="19" t="s">
        <v>2</v>
      </c>
    </row>
    <row r="40" spans="1:11">
      <c r="A40" t="s">
        <v>45</v>
      </c>
      <c r="B40" s="21">
        <f>ROUNDUP(B39,0)</f>
        <v>4</v>
      </c>
      <c r="C40" s="19" t="s">
        <v>2</v>
      </c>
      <c r="D40" s="22">
        <f>ROUNDUP(D39,0)</f>
        <v>4</v>
      </c>
      <c r="E40" s="20" t="s">
        <v>2</v>
      </c>
      <c r="F40" s="21">
        <f>ROUNDUP(F39,0)</f>
        <v>4</v>
      </c>
      <c r="G40" s="19" t="s">
        <v>2</v>
      </c>
      <c r="H40" s="22">
        <f>ROUNDUP(H39,0)</f>
        <v>4</v>
      </c>
      <c r="I40" s="20" t="s">
        <v>2</v>
      </c>
      <c r="J40" s="21">
        <f>ROUNDUP(J39,0)</f>
        <v>4</v>
      </c>
      <c r="K40" s="19" t="s">
        <v>2</v>
      </c>
    </row>
    <row r="41" spans="1:11">
      <c r="A41" t="s">
        <v>46</v>
      </c>
      <c r="B41" s="21">
        <f>B40*1</f>
        <v>4</v>
      </c>
      <c r="C41" s="19" t="s">
        <v>2</v>
      </c>
      <c r="D41" s="22">
        <f>D40*1</f>
        <v>4</v>
      </c>
      <c r="E41" s="20" t="s">
        <v>2</v>
      </c>
      <c r="F41" s="21">
        <f>F40*1</f>
        <v>4</v>
      </c>
      <c r="G41" s="19" t="s">
        <v>2</v>
      </c>
      <c r="H41" s="22">
        <f>H40*1</f>
        <v>4</v>
      </c>
      <c r="I41" s="20" t="s">
        <v>2</v>
      </c>
      <c r="J41" s="21">
        <f>J40*1</f>
        <v>4</v>
      </c>
      <c r="K41" s="19" t="s">
        <v>2</v>
      </c>
    </row>
    <row r="42" spans="1:11">
      <c r="A42" s="1" t="s">
        <v>47</v>
      </c>
      <c r="B42" s="10">
        <f>B41*B34</f>
        <v>4</v>
      </c>
      <c r="C42" s="3" t="s">
        <v>2</v>
      </c>
      <c r="D42" s="11">
        <f>D41*D34</f>
        <v>8</v>
      </c>
      <c r="E42" s="4" t="s">
        <v>2</v>
      </c>
      <c r="F42" s="10">
        <f>F41*F34</f>
        <v>16</v>
      </c>
      <c r="G42" s="3" t="s">
        <v>2</v>
      </c>
      <c r="H42" s="11">
        <f>H41*H34</f>
        <v>20</v>
      </c>
      <c r="I42" s="4" t="s">
        <v>2</v>
      </c>
      <c r="J42" s="10">
        <f>J41*J34</f>
        <v>32</v>
      </c>
      <c r="K42" s="3" t="s">
        <v>2</v>
      </c>
    </row>
    <row r="43" spans="1:11">
      <c r="A43" t="s">
        <v>54</v>
      </c>
      <c r="B43" s="21">
        <f>(B42*2*F16)</f>
        <v>2000</v>
      </c>
      <c r="C43" s="19" t="s">
        <v>0</v>
      </c>
      <c r="D43" s="22">
        <f>(D42*2*F16)</f>
        <v>4000</v>
      </c>
      <c r="E43" s="20" t="s">
        <v>0</v>
      </c>
      <c r="F43" s="21">
        <f>(F42*2*F16)</f>
        <v>8000</v>
      </c>
      <c r="G43" s="19" t="s">
        <v>0</v>
      </c>
      <c r="H43" s="22">
        <f>(H42*2*F16)</f>
        <v>10000</v>
      </c>
      <c r="I43" s="20" t="s">
        <v>0</v>
      </c>
      <c r="J43" s="21">
        <f>(J42*2*F16)</f>
        <v>16000</v>
      </c>
      <c r="K43" s="19" t="s">
        <v>0</v>
      </c>
    </row>
    <row r="44" spans="1:11">
      <c r="A44" t="s">
        <v>55</v>
      </c>
      <c r="B44" s="21">
        <f>(B42*2*F17)</f>
        <v>1400</v>
      </c>
      <c r="C44" s="19" t="s">
        <v>0</v>
      </c>
      <c r="D44" s="22">
        <f>(D42*2*F17)</f>
        <v>2800</v>
      </c>
      <c r="E44" s="20" t="s">
        <v>0</v>
      </c>
      <c r="F44" s="21">
        <f>(F42*2*F17)</f>
        <v>5600</v>
      </c>
      <c r="G44" s="19" t="s">
        <v>0</v>
      </c>
      <c r="H44" s="22">
        <f>(H42*2*F17)</f>
        <v>7000</v>
      </c>
      <c r="I44" s="20" t="s">
        <v>0</v>
      </c>
      <c r="J44" s="21">
        <f>(J42*2*F17)</f>
        <v>11200</v>
      </c>
      <c r="K44" s="19" t="s">
        <v>0</v>
      </c>
    </row>
    <row r="45" spans="1:11">
      <c r="A45" t="s">
        <v>56</v>
      </c>
      <c r="B45" s="21">
        <f>(B42*2*F18)</f>
        <v>980</v>
      </c>
      <c r="C45" s="19" t="s">
        <v>0</v>
      </c>
      <c r="D45" s="22">
        <f>(D42*2*F18)</f>
        <v>1960</v>
      </c>
      <c r="E45" s="20" t="s">
        <v>0</v>
      </c>
      <c r="F45" s="21">
        <f>(F42*2*F18)</f>
        <v>3920</v>
      </c>
      <c r="G45" s="19" t="s">
        <v>0</v>
      </c>
      <c r="H45" s="22">
        <f>(H42*2*F18)</f>
        <v>4900</v>
      </c>
      <c r="I45" s="20" t="s">
        <v>0</v>
      </c>
      <c r="J45" s="21">
        <f>(J42*2*F18)</f>
        <v>7840</v>
      </c>
      <c r="K45" s="19" t="s">
        <v>0</v>
      </c>
    </row>
    <row r="46" spans="1:11" ht="15.75">
      <c r="A46" s="36"/>
      <c r="B46" s="34"/>
      <c r="C46" s="34"/>
      <c r="D46" s="4"/>
      <c r="E46" s="35"/>
      <c r="F46" s="34"/>
      <c r="G46" s="34"/>
      <c r="H46" s="4"/>
      <c r="I46" s="35"/>
      <c r="J46" s="34"/>
      <c r="K46" s="34"/>
    </row>
    <row r="47" spans="1:11" ht="18" customHeight="1">
      <c r="A47" s="24" t="s">
        <v>22</v>
      </c>
      <c r="B47" s="3"/>
      <c r="C47" s="3"/>
      <c r="D47" s="4"/>
      <c r="E47" s="4"/>
      <c r="F47" s="3"/>
      <c r="G47" s="3"/>
      <c r="H47" s="4"/>
      <c r="I47" s="4"/>
      <c r="J47" s="3"/>
      <c r="K47" s="3"/>
    </row>
    <row r="48" spans="1:11">
      <c r="A48" t="s">
        <v>48</v>
      </c>
      <c r="B48" s="21">
        <f>B41*$B$12</f>
        <v>8</v>
      </c>
      <c r="C48" s="19" t="s">
        <v>2</v>
      </c>
      <c r="D48" s="22">
        <f>D41*$B$12</f>
        <v>8</v>
      </c>
      <c r="E48" s="20" t="s">
        <v>2</v>
      </c>
      <c r="F48" s="21">
        <f>F41*$B$12</f>
        <v>8</v>
      </c>
      <c r="G48" s="19" t="s">
        <v>2</v>
      </c>
      <c r="H48" s="22">
        <f>H41*$B$12</f>
        <v>8</v>
      </c>
      <c r="I48" s="20" t="s">
        <v>2</v>
      </c>
      <c r="J48" s="21">
        <f>J41*$B$12</f>
        <v>8</v>
      </c>
      <c r="K48" s="19" t="s">
        <v>2</v>
      </c>
    </row>
    <row r="49" spans="1:11">
      <c r="A49" t="s">
        <v>49</v>
      </c>
      <c r="B49" s="21">
        <f>B34*B48</f>
        <v>8</v>
      </c>
      <c r="C49" s="19" t="s">
        <v>2</v>
      </c>
      <c r="D49" s="22">
        <f>D34*D48</f>
        <v>16</v>
      </c>
      <c r="E49" s="20" t="s">
        <v>2</v>
      </c>
      <c r="F49" s="21">
        <f>F34*F48</f>
        <v>32</v>
      </c>
      <c r="G49" s="19" t="s">
        <v>2</v>
      </c>
      <c r="H49" s="22">
        <f>H34*H48</f>
        <v>40</v>
      </c>
      <c r="I49" s="20" t="s">
        <v>2</v>
      </c>
      <c r="J49" s="21">
        <f>J34*J48</f>
        <v>64</v>
      </c>
      <c r="K49" s="19" t="s">
        <v>2</v>
      </c>
    </row>
    <row r="50" spans="1:11" ht="15.75">
      <c r="A50" s="30"/>
      <c r="B50" s="31"/>
      <c r="C50" s="28"/>
      <c r="D50" s="4"/>
      <c r="E50" s="29"/>
      <c r="F50" s="31"/>
      <c r="G50" s="28"/>
      <c r="H50" s="4"/>
      <c r="I50" s="29"/>
      <c r="J50" s="31"/>
      <c r="K50" s="28"/>
    </row>
    <row r="51" spans="1:11" ht="19.5" customHeight="1">
      <c r="A51" s="24" t="s">
        <v>50</v>
      </c>
      <c r="B51" s="33"/>
      <c r="C51" s="34"/>
      <c r="D51" s="35"/>
      <c r="E51" s="35"/>
      <c r="F51" s="34"/>
      <c r="G51" s="34"/>
      <c r="H51" s="35"/>
      <c r="I51" s="35"/>
      <c r="J51" s="34"/>
      <c r="K51" s="34"/>
    </row>
    <row r="52" spans="1:11">
      <c r="A52" t="s">
        <v>73</v>
      </c>
      <c r="B52" s="21">
        <f>B30*$B$6*$B$7</f>
        <v>1100</v>
      </c>
      <c r="C52" s="19" t="s">
        <v>0</v>
      </c>
      <c r="D52" s="22">
        <f>D30*$B$6*$B$7</f>
        <v>2200</v>
      </c>
      <c r="E52" s="20" t="s">
        <v>0</v>
      </c>
      <c r="F52" s="21">
        <f>F30*$B$6*$B$7</f>
        <v>4400</v>
      </c>
      <c r="G52" s="19" t="s">
        <v>0</v>
      </c>
      <c r="H52" s="22">
        <f>H30*$B$6*$B$7</f>
        <v>5500</v>
      </c>
      <c r="I52" s="20" t="s">
        <v>0</v>
      </c>
      <c r="J52" s="21">
        <f>J30*$B$6*$B$7</f>
        <v>8800</v>
      </c>
      <c r="K52" s="19" t="s">
        <v>0</v>
      </c>
    </row>
    <row r="53" spans="1:11">
      <c r="A53" t="s">
        <v>72</v>
      </c>
      <c r="B53" s="21">
        <f>$B$9*2*B34</f>
        <v>1200</v>
      </c>
      <c r="C53" s="19" t="s">
        <v>0</v>
      </c>
      <c r="D53" s="22">
        <f>$B$9*2*D34</f>
        <v>2400</v>
      </c>
      <c r="E53" s="20" t="s">
        <v>0</v>
      </c>
      <c r="F53" s="21">
        <f>$B$9*2*F34</f>
        <v>4800</v>
      </c>
      <c r="G53" s="19" t="s">
        <v>0</v>
      </c>
      <c r="H53" s="22">
        <f>$B$9*2*H34</f>
        <v>6000</v>
      </c>
      <c r="I53" s="20" t="s">
        <v>0</v>
      </c>
      <c r="J53" s="21">
        <f>$B$9*2*J34</f>
        <v>9600</v>
      </c>
      <c r="K53" s="19" t="s">
        <v>0</v>
      </c>
    </row>
    <row r="54" spans="1:11">
      <c r="A54" t="s">
        <v>53</v>
      </c>
      <c r="B54" s="21">
        <f>$B$8*B42</f>
        <v>600</v>
      </c>
      <c r="C54" s="19" t="s">
        <v>0</v>
      </c>
      <c r="D54" s="22">
        <f>$B$8*D42</f>
        <v>1200</v>
      </c>
      <c r="E54" s="20" t="s">
        <v>0</v>
      </c>
      <c r="F54" s="21">
        <f>$B$8*F42</f>
        <v>2400</v>
      </c>
      <c r="G54" s="19" t="s">
        <v>0</v>
      </c>
      <c r="H54" s="22">
        <f>$B$8*H42</f>
        <v>3000</v>
      </c>
      <c r="I54" s="20" t="s">
        <v>0</v>
      </c>
      <c r="J54" s="21">
        <f>$B$8*J42</f>
        <v>4800</v>
      </c>
      <c r="K54" s="19" t="s">
        <v>0</v>
      </c>
    </row>
    <row r="55" spans="1:11" ht="15.75">
      <c r="A55" s="32"/>
      <c r="B55" s="33"/>
      <c r="C55" s="34"/>
      <c r="D55" s="22"/>
      <c r="E55" s="35"/>
      <c r="F55" s="33"/>
      <c r="G55" s="34"/>
      <c r="H55" s="35"/>
      <c r="I55" s="35"/>
      <c r="J55" s="33"/>
      <c r="K55" s="34"/>
    </row>
    <row r="56" spans="1:11">
      <c r="A56" t="s">
        <v>54</v>
      </c>
      <c r="B56" s="21">
        <f>(B42*2*F16)</f>
        <v>2000</v>
      </c>
      <c r="C56" s="19" t="s">
        <v>0</v>
      </c>
      <c r="D56" s="22">
        <f>(D42*2*F16)</f>
        <v>4000</v>
      </c>
      <c r="E56" s="20" t="s">
        <v>0</v>
      </c>
      <c r="F56" s="21">
        <f>(F42*2*F16)</f>
        <v>8000</v>
      </c>
      <c r="G56" s="19" t="s">
        <v>0</v>
      </c>
      <c r="H56" s="22">
        <f>(H42*2*F16)</f>
        <v>10000</v>
      </c>
      <c r="I56" s="20" t="s">
        <v>0</v>
      </c>
      <c r="J56" s="21">
        <f>(J42*2*F16)</f>
        <v>16000</v>
      </c>
      <c r="K56" s="19" t="s">
        <v>0</v>
      </c>
    </row>
    <row r="57" spans="1:11">
      <c r="A57" t="s">
        <v>55</v>
      </c>
      <c r="B57" s="21">
        <f>(B42*2*F17)</f>
        <v>1400</v>
      </c>
      <c r="C57" s="19" t="s">
        <v>0</v>
      </c>
      <c r="D57" s="22">
        <f>(D42*2*F17)</f>
        <v>2800</v>
      </c>
      <c r="E57" s="20" t="s">
        <v>0</v>
      </c>
      <c r="F57" s="21">
        <f>(F42*2*F17)</f>
        <v>5600</v>
      </c>
      <c r="G57" s="19" t="s">
        <v>0</v>
      </c>
      <c r="H57" s="22">
        <f>(H42*2*F17)</f>
        <v>7000</v>
      </c>
      <c r="I57" s="20" t="s">
        <v>0</v>
      </c>
      <c r="J57" s="21">
        <f>(J42*2*F17)</f>
        <v>11200</v>
      </c>
      <c r="K57" s="19" t="s">
        <v>0</v>
      </c>
    </row>
    <row r="58" spans="1:11">
      <c r="A58" t="s">
        <v>56</v>
      </c>
      <c r="B58" s="21">
        <f>(B42*2*F18)</f>
        <v>980</v>
      </c>
      <c r="C58" s="19" t="s">
        <v>0</v>
      </c>
      <c r="D58" s="22">
        <f>(D42*2*F18)</f>
        <v>1960</v>
      </c>
      <c r="E58" s="20" t="s">
        <v>0</v>
      </c>
      <c r="F58" s="21">
        <f>(F42*2*F18)</f>
        <v>3920</v>
      </c>
      <c r="G58" s="19" t="s">
        <v>0</v>
      </c>
      <c r="H58" s="22">
        <f>(H42*2*F18)</f>
        <v>4900</v>
      </c>
      <c r="I58" s="20" t="s">
        <v>0</v>
      </c>
      <c r="J58" s="21">
        <f>(J42*2*F18)</f>
        <v>7840</v>
      </c>
      <c r="K58" s="19" t="s">
        <v>0</v>
      </c>
    </row>
    <row r="59" spans="1:11" ht="15.75">
      <c r="A59" s="32"/>
      <c r="B59" s="21"/>
      <c r="C59" s="19"/>
      <c r="D59" s="22"/>
      <c r="E59" s="20"/>
      <c r="F59" s="21"/>
      <c r="G59" s="19"/>
      <c r="H59" s="22"/>
      <c r="I59" s="20"/>
      <c r="J59" s="21"/>
      <c r="K59" s="19"/>
    </row>
    <row r="60" spans="1:11">
      <c r="A60" t="s">
        <v>57</v>
      </c>
      <c r="B60" s="21">
        <f>(B56/B21)</f>
        <v>500</v>
      </c>
      <c r="C60" s="19" t="s">
        <v>0</v>
      </c>
      <c r="D60" s="22">
        <f>(D56/D21)</f>
        <v>500</v>
      </c>
      <c r="E60" s="20" t="s">
        <v>0</v>
      </c>
      <c r="F60" s="21">
        <f>(F56/F21)</f>
        <v>500</v>
      </c>
      <c r="G60" s="19" t="s">
        <v>0</v>
      </c>
      <c r="H60" s="22">
        <f>(H56/H21)</f>
        <v>416.66666666666669</v>
      </c>
      <c r="I60" s="20" t="s">
        <v>0</v>
      </c>
      <c r="J60" s="21">
        <f>(J56/J21)</f>
        <v>500</v>
      </c>
      <c r="K60" s="19" t="s">
        <v>0</v>
      </c>
    </row>
    <row r="61" spans="1:11">
      <c r="A61" t="s">
        <v>58</v>
      </c>
      <c r="B61" s="21">
        <f>(B57/B21)</f>
        <v>350</v>
      </c>
      <c r="C61" s="19" t="s">
        <v>0</v>
      </c>
      <c r="D61" s="22">
        <f>(D57/D21)</f>
        <v>350</v>
      </c>
      <c r="E61" s="20" t="s">
        <v>0</v>
      </c>
      <c r="F61" s="21">
        <f>(F57/F21)</f>
        <v>350</v>
      </c>
      <c r="G61" s="19" t="s">
        <v>0</v>
      </c>
      <c r="H61" s="22">
        <f>(H57/H21)</f>
        <v>291.66666666666669</v>
      </c>
      <c r="I61" s="20" t="s">
        <v>0</v>
      </c>
      <c r="J61" s="21">
        <f>(J57/J21)</f>
        <v>350</v>
      </c>
      <c r="K61" s="19" t="s">
        <v>0</v>
      </c>
    </row>
    <row r="62" spans="1:11">
      <c r="A62" t="s">
        <v>59</v>
      </c>
      <c r="B62" s="21">
        <f>(B58/B21)</f>
        <v>245</v>
      </c>
      <c r="C62" s="19" t="s">
        <v>0</v>
      </c>
      <c r="D62" s="22">
        <f>(D58/D21)</f>
        <v>245</v>
      </c>
      <c r="E62" s="20" t="s">
        <v>0</v>
      </c>
      <c r="F62" s="21">
        <f>(F58/F21)</f>
        <v>245</v>
      </c>
      <c r="G62" s="19" t="s">
        <v>0</v>
      </c>
      <c r="H62" s="22">
        <f>(H58/H21)</f>
        <v>204.16666666666666</v>
      </c>
      <c r="I62" s="20" t="s">
        <v>0</v>
      </c>
      <c r="J62" s="21">
        <f>(J58/J21)</f>
        <v>245</v>
      </c>
      <c r="K62" s="19" t="s">
        <v>0</v>
      </c>
    </row>
    <row r="63" spans="1:11">
      <c r="B63" s="21"/>
      <c r="C63" s="19"/>
      <c r="D63" s="22"/>
      <c r="E63" s="20"/>
      <c r="F63" s="21"/>
      <c r="G63" s="19"/>
      <c r="H63" s="22"/>
      <c r="I63" s="20"/>
      <c r="J63" s="21"/>
      <c r="K63" s="19"/>
    </row>
    <row r="64" spans="1:11" ht="18" customHeight="1">
      <c r="A64" s="24" t="s">
        <v>74</v>
      </c>
      <c r="B64" s="21"/>
      <c r="C64" s="19"/>
      <c r="D64" s="22"/>
      <c r="E64" s="20"/>
      <c r="F64" s="21"/>
      <c r="G64" s="19"/>
      <c r="H64" s="22"/>
      <c r="I64" s="20"/>
      <c r="J64" s="21"/>
      <c r="K64" s="19"/>
    </row>
    <row r="65" spans="1:11">
      <c r="A65" s="25" t="s">
        <v>12</v>
      </c>
      <c r="B65" s="21">
        <f>(B$49*D16)/2</f>
        <v>1.0880000000000001</v>
      </c>
      <c r="C65" s="19" t="s">
        <v>7</v>
      </c>
      <c r="D65" s="22">
        <f>(D49*D16)/2</f>
        <v>2.1760000000000002</v>
      </c>
      <c r="E65" s="20" t="s">
        <v>7</v>
      </c>
      <c r="F65" s="21">
        <f>(F$49*D16)/2</f>
        <v>4.3520000000000003</v>
      </c>
      <c r="G65" s="19" t="s">
        <v>7</v>
      </c>
      <c r="H65" s="22">
        <f>(H49*D16)/2</f>
        <v>5.44</v>
      </c>
      <c r="I65" s="20" t="s">
        <v>7</v>
      </c>
      <c r="J65" s="21">
        <f>(J$49*D16)/2</f>
        <v>8.7040000000000006</v>
      </c>
      <c r="K65" s="19" t="s">
        <v>7</v>
      </c>
    </row>
    <row r="66" spans="1:11">
      <c r="A66" s="25" t="s">
        <v>8</v>
      </c>
      <c r="B66" s="21">
        <f>(B49*D17)/2</f>
        <v>1.492</v>
      </c>
      <c r="C66" s="19" t="s">
        <v>7</v>
      </c>
      <c r="D66" s="22">
        <f>(D49*D17)/2</f>
        <v>2.984</v>
      </c>
      <c r="E66" s="20" t="s">
        <v>7</v>
      </c>
      <c r="F66" s="21">
        <f>(F49*D17)/2</f>
        <v>5.968</v>
      </c>
      <c r="G66" s="19" t="s">
        <v>7</v>
      </c>
      <c r="H66" s="22">
        <f>(H49*D17)/2</f>
        <v>7.46</v>
      </c>
      <c r="I66" s="20" t="s">
        <v>7</v>
      </c>
      <c r="J66" s="21">
        <f>(J49*D17)/2</f>
        <v>11.936</v>
      </c>
      <c r="K66" s="19" t="s">
        <v>7</v>
      </c>
    </row>
    <row r="67" spans="1:11">
      <c r="A67" s="25" t="s">
        <v>6</v>
      </c>
      <c r="B67" s="21">
        <f>(B49*D18)/2</f>
        <v>3.726</v>
      </c>
      <c r="C67" s="19" t="s">
        <v>7</v>
      </c>
      <c r="D67" s="22">
        <f>(D49*D18)/2</f>
        <v>7.452</v>
      </c>
      <c r="E67" s="20" t="s">
        <v>7</v>
      </c>
      <c r="F67" s="21">
        <f>(F49*D18)/2</f>
        <v>14.904</v>
      </c>
      <c r="G67" s="19" t="s">
        <v>7</v>
      </c>
      <c r="H67" s="22">
        <f>(H49*D18)/2</f>
        <v>18.63</v>
      </c>
      <c r="I67" s="20" t="s">
        <v>7</v>
      </c>
      <c r="J67" s="21">
        <f>(J49*D18)/2</f>
        <v>29.808</v>
      </c>
      <c r="K67" s="19" t="s">
        <v>7</v>
      </c>
    </row>
    <row r="68" spans="1:11" ht="15.75">
      <c r="B68" s="43">
        <v>4</v>
      </c>
      <c r="C68" s="43"/>
      <c r="D68" s="44">
        <v>8</v>
      </c>
      <c r="E68" s="44"/>
      <c r="F68" s="43">
        <v>16</v>
      </c>
      <c r="G68" s="43"/>
      <c r="H68" s="44">
        <v>24</v>
      </c>
      <c r="I68" s="44"/>
      <c r="J68" s="45">
        <v>32</v>
      </c>
      <c r="K68" s="46"/>
    </row>
  </sheetData>
  <mergeCells count="15">
    <mergeCell ref="B4:C4"/>
    <mergeCell ref="B15:C15"/>
    <mergeCell ref="D15:E15"/>
    <mergeCell ref="F15:G15"/>
    <mergeCell ref="B21:C21"/>
    <mergeCell ref="D21:E21"/>
    <mergeCell ref="F21:G21"/>
    <mergeCell ref="B20:K20"/>
    <mergeCell ref="H21:I21"/>
    <mergeCell ref="J21:K21"/>
    <mergeCell ref="B68:C68"/>
    <mergeCell ref="D68:E68"/>
    <mergeCell ref="F68:G68"/>
    <mergeCell ref="H68:I68"/>
    <mergeCell ref="J68:K68"/>
  </mergeCells>
  <pageMargins left="0.7" right="0.7" top="0.75" bottom="0.75" header="0.3" footer="0.3"/>
  <pageSetup scale="50" orientation="portrait" r:id="rId1"/>
  <headerFooter>
    <oddHeader>&amp;C&amp;F</oddHeader>
    <oddFooter>&amp;C&amp;A&amp;R&amp;P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vt:lpstr>
      <vt:lpstr>EMC CX4240</vt:lpstr>
      <vt:lpstr>HP MSA2000</vt:lpstr>
      <vt:lpstr>'EMC CX4240'!Print_Area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Moran</dc:creator>
  <cp:lastModifiedBy>Joe Longtin</cp:lastModifiedBy>
  <cp:lastPrinted>2009-04-02T22:12:18Z</cp:lastPrinted>
  <dcterms:created xsi:type="dcterms:W3CDTF">2008-11-25T17:13:18Z</dcterms:created>
  <dcterms:modified xsi:type="dcterms:W3CDTF">2009-04-02T22:12:22Z</dcterms:modified>
</cp:coreProperties>
</file>